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O:\OIVZ\Spolecny\PD a studie\Dětská skupina\HERNÍ PRVKY, VYBAVENÍ\"/>
    </mc:Choice>
  </mc:AlternateContent>
  <xr:revisionPtr revIDLastSave="0" documentId="8_{FA87541A-34BD-4634-B5B0-73A39DFE72D6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Herní prvky" sheetId="14" r:id="rId1"/>
    <sheet name="Vybavení stavby" sheetId="15" r:id="rId2"/>
  </sheets>
  <definedNames>
    <definedName name="_xlnm._FilterDatabase" localSheetId="0" hidden="1">'Herní prvky'!$C$89:$K$149</definedName>
    <definedName name="_xlnm._FilterDatabase" localSheetId="1" hidden="1">'Vybavení stavby'!$C$87:$K$187</definedName>
    <definedName name="_xlnm.Print_Titles" localSheetId="0">'Herní prvky'!$89:$89</definedName>
    <definedName name="_xlnm.Print_Titles" localSheetId="1">'Vybavení stavby'!$87:$87</definedName>
    <definedName name="_xlnm.Print_Area" localSheetId="0">'Herní prvky'!$C$47:$J$69,'Herní prvky'!$C$75:$K$149</definedName>
    <definedName name="_xlnm.Print_Area" localSheetId="1">'Vybavení stavby'!$C$47:$J$67,'Vybavení stavby'!$C$73:$K$187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15" l="1"/>
  <c r="J38" i="15"/>
  <c r="J37" i="15"/>
  <c r="BI186" i="15"/>
  <c r="BH186" i="15"/>
  <c r="BG186" i="15"/>
  <c r="BF186" i="15"/>
  <c r="T186" i="15"/>
  <c r="R186" i="15"/>
  <c r="P186" i="15"/>
  <c r="BI184" i="15"/>
  <c r="BH184" i="15"/>
  <c r="BG184" i="15"/>
  <c r="BF184" i="15"/>
  <c r="T184" i="15"/>
  <c r="R184" i="15"/>
  <c r="P184" i="15"/>
  <c r="BI182" i="15"/>
  <c r="BH182" i="15"/>
  <c r="BG182" i="15"/>
  <c r="BF182" i="15"/>
  <c r="T182" i="15"/>
  <c r="R182" i="15"/>
  <c r="P182" i="15"/>
  <c r="BI180" i="15"/>
  <c r="BH180" i="15"/>
  <c r="BG180" i="15"/>
  <c r="BF180" i="15"/>
  <c r="T180" i="15"/>
  <c r="R180" i="15"/>
  <c r="P180" i="15"/>
  <c r="BI178" i="15"/>
  <c r="BH178" i="15"/>
  <c r="BG178" i="15"/>
  <c r="BF178" i="15"/>
  <c r="T178" i="15"/>
  <c r="R178" i="15"/>
  <c r="P178" i="15"/>
  <c r="BI176" i="15"/>
  <c r="BH176" i="15"/>
  <c r="BG176" i="15"/>
  <c r="BF176" i="15"/>
  <c r="T176" i="15"/>
  <c r="R176" i="15"/>
  <c r="P176" i="15"/>
  <c r="BI174" i="15"/>
  <c r="BH174" i="15"/>
  <c r="BG174" i="15"/>
  <c r="BF174" i="15"/>
  <c r="T174" i="15"/>
  <c r="R174" i="15"/>
  <c r="P174" i="15"/>
  <c r="BI172" i="15"/>
  <c r="BH172" i="15"/>
  <c r="BG172" i="15"/>
  <c r="BF172" i="15"/>
  <c r="T172" i="15"/>
  <c r="R172" i="15"/>
  <c r="P172" i="15"/>
  <c r="BI170" i="15"/>
  <c r="BH170" i="15"/>
  <c r="BG170" i="15"/>
  <c r="BF170" i="15"/>
  <c r="T170" i="15"/>
  <c r="R170" i="15"/>
  <c r="P170" i="15"/>
  <c r="BI168" i="15"/>
  <c r="BH168" i="15"/>
  <c r="BG168" i="15"/>
  <c r="BF168" i="15"/>
  <c r="T168" i="15"/>
  <c r="R168" i="15"/>
  <c r="P168" i="15"/>
  <c r="BI166" i="15"/>
  <c r="BH166" i="15"/>
  <c r="BG166" i="15"/>
  <c r="BF166" i="15"/>
  <c r="T166" i="15"/>
  <c r="R166" i="15"/>
  <c r="P166" i="15"/>
  <c r="BI164" i="15"/>
  <c r="BH164" i="15"/>
  <c r="BG164" i="15"/>
  <c r="BF164" i="15"/>
  <c r="T164" i="15"/>
  <c r="R164" i="15"/>
  <c r="P164" i="15"/>
  <c r="BI162" i="15"/>
  <c r="BH162" i="15"/>
  <c r="BG162" i="15"/>
  <c r="BF162" i="15"/>
  <c r="T162" i="15"/>
  <c r="R162" i="15"/>
  <c r="P162" i="15"/>
  <c r="BI160" i="15"/>
  <c r="BH160" i="15"/>
  <c r="BG160" i="15"/>
  <c r="BF160" i="15"/>
  <c r="T160" i="15"/>
  <c r="R160" i="15"/>
  <c r="P160" i="15"/>
  <c r="BI158" i="15"/>
  <c r="BH158" i="15"/>
  <c r="BG158" i="15"/>
  <c r="BF158" i="15"/>
  <c r="T158" i="15"/>
  <c r="R158" i="15"/>
  <c r="P158" i="15"/>
  <c r="BI156" i="15"/>
  <c r="BH156" i="15"/>
  <c r="BG156" i="15"/>
  <c r="BF156" i="15"/>
  <c r="T156" i="15"/>
  <c r="R156" i="15"/>
  <c r="P156" i="15"/>
  <c r="BI154" i="15"/>
  <c r="BH154" i="15"/>
  <c r="BG154" i="15"/>
  <c r="BF154" i="15"/>
  <c r="T154" i="15"/>
  <c r="R154" i="15"/>
  <c r="P154" i="15"/>
  <c r="BI152" i="15"/>
  <c r="BH152" i="15"/>
  <c r="BG152" i="15"/>
  <c r="BF152" i="15"/>
  <c r="T152" i="15"/>
  <c r="R152" i="15"/>
  <c r="P152" i="15"/>
  <c r="BI150" i="15"/>
  <c r="BH150" i="15"/>
  <c r="BG150" i="15"/>
  <c r="BF150" i="15"/>
  <c r="T150" i="15"/>
  <c r="R150" i="15"/>
  <c r="P150" i="15"/>
  <c r="BI148" i="15"/>
  <c r="BH148" i="15"/>
  <c r="BG148" i="15"/>
  <c r="BF148" i="15"/>
  <c r="T148" i="15"/>
  <c r="R148" i="15"/>
  <c r="P148" i="15"/>
  <c r="BI146" i="15"/>
  <c r="BH146" i="15"/>
  <c r="BG146" i="15"/>
  <c r="BF146" i="15"/>
  <c r="T146" i="15"/>
  <c r="R146" i="15"/>
  <c r="P146" i="15"/>
  <c r="BI144" i="15"/>
  <c r="BH144" i="15"/>
  <c r="BG144" i="15"/>
  <c r="BF144" i="15"/>
  <c r="T144" i="15"/>
  <c r="R144" i="15"/>
  <c r="P144" i="15"/>
  <c r="BI142" i="15"/>
  <c r="BH142" i="15"/>
  <c r="BG142" i="15"/>
  <c r="BF142" i="15"/>
  <c r="T142" i="15"/>
  <c r="R142" i="15"/>
  <c r="P142" i="15"/>
  <c r="BI140" i="15"/>
  <c r="BH140" i="15"/>
  <c r="BG140" i="15"/>
  <c r="BF140" i="15"/>
  <c r="T140" i="15"/>
  <c r="R140" i="15"/>
  <c r="P140" i="15"/>
  <c r="BI138" i="15"/>
  <c r="BH138" i="15"/>
  <c r="BG138" i="15"/>
  <c r="BF138" i="15"/>
  <c r="T138" i="15"/>
  <c r="R138" i="15"/>
  <c r="P138" i="15"/>
  <c r="BI136" i="15"/>
  <c r="BH136" i="15"/>
  <c r="BG136" i="15"/>
  <c r="BF136" i="15"/>
  <c r="T136" i="15"/>
  <c r="R136" i="15"/>
  <c r="P136" i="15"/>
  <c r="BI134" i="15"/>
  <c r="BH134" i="15"/>
  <c r="BG134" i="15"/>
  <c r="BF134" i="15"/>
  <c r="T134" i="15"/>
  <c r="R134" i="15"/>
  <c r="P134" i="15"/>
  <c r="BI132" i="15"/>
  <c r="BH132" i="15"/>
  <c r="BG132" i="15"/>
  <c r="BF132" i="15"/>
  <c r="T132" i="15"/>
  <c r="R132" i="15"/>
  <c r="P132" i="15"/>
  <c r="BI130" i="15"/>
  <c r="BH130" i="15"/>
  <c r="BG130" i="15"/>
  <c r="BF130" i="15"/>
  <c r="T130" i="15"/>
  <c r="R130" i="15"/>
  <c r="P130" i="15"/>
  <c r="BI129" i="15"/>
  <c r="BH129" i="15"/>
  <c r="BG129" i="15"/>
  <c r="BF129" i="15"/>
  <c r="T129" i="15"/>
  <c r="R129" i="15"/>
  <c r="P129" i="15"/>
  <c r="BI128" i="15"/>
  <c r="BH128" i="15"/>
  <c r="BG128" i="15"/>
  <c r="BF128" i="15"/>
  <c r="T128" i="15"/>
  <c r="R128" i="15"/>
  <c r="P128" i="15"/>
  <c r="BI127" i="15"/>
  <c r="BH127" i="15"/>
  <c r="BG127" i="15"/>
  <c r="BF127" i="15"/>
  <c r="T127" i="15"/>
  <c r="R127" i="15"/>
  <c r="P127" i="15"/>
  <c r="BI126" i="15"/>
  <c r="BH126" i="15"/>
  <c r="BG126" i="15"/>
  <c r="BF126" i="15"/>
  <c r="T126" i="15"/>
  <c r="R126" i="15"/>
  <c r="P126" i="15"/>
  <c r="BI125" i="15"/>
  <c r="BH125" i="15"/>
  <c r="BG125" i="15"/>
  <c r="BF125" i="15"/>
  <c r="T125" i="15"/>
  <c r="R125" i="15"/>
  <c r="P125" i="15"/>
  <c r="BI124" i="15"/>
  <c r="BH124" i="15"/>
  <c r="BG124" i="15"/>
  <c r="BF124" i="15"/>
  <c r="T124" i="15"/>
  <c r="R124" i="15"/>
  <c r="P124" i="15"/>
  <c r="BI123" i="15"/>
  <c r="BH123" i="15"/>
  <c r="BG123" i="15"/>
  <c r="BF123" i="15"/>
  <c r="T123" i="15"/>
  <c r="R123" i="15"/>
  <c r="P123" i="15"/>
  <c r="BI122" i="15"/>
  <c r="BH122" i="15"/>
  <c r="BG122" i="15"/>
  <c r="BF122" i="15"/>
  <c r="T122" i="15"/>
  <c r="R122" i="15"/>
  <c r="P122" i="15"/>
  <c r="BI121" i="15"/>
  <c r="BH121" i="15"/>
  <c r="BG121" i="15"/>
  <c r="BF121" i="15"/>
  <c r="T121" i="15"/>
  <c r="R121" i="15"/>
  <c r="P121" i="15"/>
  <c r="BI119" i="15"/>
  <c r="BH119" i="15"/>
  <c r="BG119" i="15"/>
  <c r="BF119" i="15"/>
  <c r="T119" i="15"/>
  <c r="R119" i="15"/>
  <c r="P119" i="15"/>
  <c r="BI118" i="15"/>
  <c r="BH118" i="15"/>
  <c r="BG118" i="15"/>
  <c r="BF118" i="15"/>
  <c r="T118" i="15"/>
  <c r="R118" i="15"/>
  <c r="P118" i="15"/>
  <c r="BI116" i="15"/>
  <c r="BH116" i="15"/>
  <c r="BG116" i="15"/>
  <c r="BF116" i="15"/>
  <c r="T116" i="15"/>
  <c r="R116" i="15"/>
  <c r="P116" i="15"/>
  <c r="BI113" i="15"/>
  <c r="BH113" i="15"/>
  <c r="BG113" i="15"/>
  <c r="BF113" i="15"/>
  <c r="T113" i="15"/>
  <c r="R113" i="15"/>
  <c r="P113" i="15"/>
  <c r="BI112" i="15"/>
  <c r="BH112" i="15"/>
  <c r="BG112" i="15"/>
  <c r="BF112" i="15"/>
  <c r="T112" i="15"/>
  <c r="R112" i="15"/>
  <c r="P112" i="15"/>
  <c r="BI110" i="15"/>
  <c r="BH110" i="15"/>
  <c r="BG110" i="15"/>
  <c r="BF110" i="15"/>
  <c r="T110" i="15"/>
  <c r="R110" i="15"/>
  <c r="P110" i="15"/>
  <c r="BI109" i="15"/>
  <c r="BH109" i="15"/>
  <c r="BG109" i="15"/>
  <c r="BF109" i="15"/>
  <c r="T109" i="15"/>
  <c r="R109" i="15"/>
  <c r="P109" i="15"/>
  <c r="BI104" i="15"/>
  <c r="BH104" i="15"/>
  <c r="BG104" i="15"/>
  <c r="BF104" i="15"/>
  <c r="T104" i="15"/>
  <c r="R104" i="15"/>
  <c r="P104" i="15"/>
  <c r="BI103" i="15"/>
  <c r="BH103" i="15"/>
  <c r="BG103" i="15"/>
  <c r="BF103" i="15"/>
  <c r="T103" i="15"/>
  <c r="R103" i="15"/>
  <c r="P103" i="15"/>
  <c r="BI101" i="15"/>
  <c r="BH101" i="15"/>
  <c r="BG101" i="15"/>
  <c r="BF101" i="15"/>
  <c r="T101" i="15"/>
  <c r="R101" i="15"/>
  <c r="P101" i="15"/>
  <c r="BI100" i="15"/>
  <c r="BH100" i="15"/>
  <c r="BG100" i="15"/>
  <c r="BF100" i="15"/>
  <c r="T100" i="15"/>
  <c r="R100" i="15"/>
  <c r="P100" i="15"/>
  <c r="BI98" i="15"/>
  <c r="BH98" i="15"/>
  <c r="BG98" i="15"/>
  <c r="BF98" i="15"/>
  <c r="T98" i="15"/>
  <c r="R98" i="15"/>
  <c r="P98" i="15"/>
  <c r="BI96" i="15"/>
  <c r="BH96" i="15"/>
  <c r="BG96" i="15"/>
  <c r="BF96" i="15"/>
  <c r="T96" i="15"/>
  <c r="R96" i="15"/>
  <c r="P96" i="15"/>
  <c r="BI94" i="15"/>
  <c r="BH94" i="15"/>
  <c r="BG94" i="15"/>
  <c r="BF94" i="15"/>
  <c r="T94" i="15"/>
  <c r="R94" i="15"/>
  <c r="P94" i="15"/>
  <c r="BI93" i="15"/>
  <c r="BH93" i="15"/>
  <c r="BG93" i="15"/>
  <c r="BF93" i="15"/>
  <c r="T93" i="15"/>
  <c r="R93" i="15"/>
  <c r="P93" i="15"/>
  <c r="BI91" i="15"/>
  <c r="BH91" i="15"/>
  <c r="BG91" i="15"/>
  <c r="BF91" i="15"/>
  <c r="T91" i="15"/>
  <c r="R91" i="15"/>
  <c r="P91" i="15"/>
  <c r="J84" i="15"/>
  <c r="F84" i="15"/>
  <c r="F82" i="15"/>
  <c r="E80" i="15"/>
  <c r="J58" i="15"/>
  <c r="F58" i="15"/>
  <c r="F56" i="15"/>
  <c r="E54" i="15"/>
  <c r="J26" i="15"/>
  <c r="E26" i="15"/>
  <c r="J59" i="15" s="1"/>
  <c r="J25" i="15"/>
  <c r="J20" i="15"/>
  <c r="E20" i="15"/>
  <c r="F85" i="15" s="1"/>
  <c r="J19" i="15"/>
  <c r="J14" i="15"/>
  <c r="J82" i="15" s="1"/>
  <c r="E7" i="15"/>
  <c r="E76" i="15" s="1"/>
  <c r="J39" i="14"/>
  <c r="J38" i="14"/>
  <c r="J37" i="14"/>
  <c r="BI148" i="14"/>
  <c r="BH148" i="14"/>
  <c r="BG148" i="14"/>
  <c r="BF148" i="14"/>
  <c r="T148" i="14"/>
  <c r="T147" i="14" s="1"/>
  <c r="R148" i="14"/>
  <c r="R147" i="14" s="1"/>
  <c r="P148" i="14"/>
  <c r="P147" i="14" s="1"/>
  <c r="BI146" i="14"/>
  <c r="BH146" i="14"/>
  <c r="BG146" i="14"/>
  <c r="BF146" i="14"/>
  <c r="T146" i="14"/>
  <c r="R146" i="14"/>
  <c r="P146" i="14"/>
  <c r="BI144" i="14"/>
  <c r="BH144" i="14"/>
  <c r="BG144" i="14"/>
  <c r="BF144" i="14"/>
  <c r="T144" i="14"/>
  <c r="R144" i="14"/>
  <c r="P144" i="14"/>
  <c r="BI142" i="14"/>
  <c r="BH142" i="14"/>
  <c r="BG142" i="14"/>
  <c r="BF142" i="14"/>
  <c r="T142" i="14"/>
  <c r="R142" i="14"/>
  <c r="P142" i="14"/>
  <c r="BI140" i="14"/>
  <c r="BH140" i="14"/>
  <c r="BG140" i="14"/>
  <c r="BF140" i="14"/>
  <c r="T140" i="14"/>
  <c r="R140" i="14"/>
  <c r="P140" i="14"/>
  <c r="BI138" i="14"/>
  <c r="BH138" i="14"/>
  <c r="BG138" i="14"/>
  <c r="BF138" i="14"/>
  <c r="T138" i="14"/>
  <c r="R138" i="14"/>
  <c r="P138" i="14"/>
  <c r="BI136" i="14"/>
  <c r="BH136" i="14"/>
  <c r="BG136" i="14"/>
  <c r="BF136" i="14"/>
  <c r="T136" i="14"/>
  <c r="R136" i="14"/>
  <c r="P136" i="14"/>
  <c r="BI134" i="14"/>
  <c r="BH134" i="14"/>
  <c r="BG134" i="14"/>
  <c r="BF134" i="14"/>
  <c r="T134" i="14"/>
  <c r="R134" i="14"/>
  <c r="P134" i="14"/>
  <c r="BI132" i="14"/>
  <c r="BH132" i="14"/>
  <c r="BG132" i="14"/>
  <c r="BF132" i="14"/>
  <c r="T132" i="14"/>
  <c r="R132" i="14"/>
  <c r="P132" i="14"/>
  <c r="BI130" i="14"/>
  <c r="BH130" i="14"/>
  <c r="BG130" i="14"/>
  <c r="BF130" i="14"/>
  <c r="T130" i="14"/>
  <c r="R130" i="14"/>
  <c r="P130" i="14"/>
  <c r="BI128" i="14"/>
  <c r="BH128" i="14"/>
  <c r="BG128" i="14"/>
  <c r="BF128" i="14"/>
  <c r="T128" i="14"/>
  <c r="R128" i="14"/>
  <c r="P128" i="14"/>
  <c r="BI126" i="14"/>
  <c r="BH126" i="14"/>
  <c r="BG126" i="14"/>
  <c r="BF126" i="14"/>
  <c r="T126" i="14"/>
  <c r="R126" i="14"/>
  <c r="P126" i="14"/>
  <c r="BI124" i="14"/>
  <c r="BH124" i="14"/>
  <c r="BG124" i="14"/>
  <c r="BF124" i="14"/>
  <c r="T124" i="14"/>
  <c r="R124" i="14"/>
  <c r="P124" i="14"/>
  <c r="BI123" i="14"/>
  <c r="BH123" i="14"/>
  <c r="BG123" i="14"/>
  <c r="BF123" i="14"/>
  <c r="T123" i="14"/>
  <c r="R123" i="14"/>
  <c r="P123" i="14"/>
  <c r="BI118" i="14"/>
  <c r="BH118" i="14"/>
  <c r="BG118" i="14"/>
  <c r="BF118" i="14"/>
  <c r="T118" i="14"/>
  <c r="T117" i="14"/>
  <c r="R118" i="14"/>
  <c r="R117" i="14"/>
  <c r="P118" i="14"/>
  <c r="P117" i="14"/>
  <c r="BI114" i="14"/>
  <c r="BH114" i="14"/>
  <c r="BG114" i="14"/>
  <c r="BF114" i="14"/>
  <c r="T114" i="14"/>
  <c r="R114" i="14"/>
  <c r="P114" i="14"/>
  <c r="BI112" i="14"/>
  <c r="BH112" i="14"/>
  <c r="BG112" i="14"/>
  <c r="BF112" i="14"/>
  <c r="T112" i="14"/>
  <c r="R112" i="14"/>
  <c r="P112" i="14"/>
  <c r="BI109" i="14"/>
  <c r="BH109" i="14"/>
  <c r="BG109" i="14"/>
  <c r="BF109" i="14"/>
  <c r="T109" i="14"/>
  <c r="R109" i="14"/>
  <c r="P109" i="14"/>
  <c r="BI107" i="14"/>
  <c r="BH107" i="14"/>
  <c r="BG107" i="14"/>
  <c r="BF107" i="14"/>
  <c r="T107" i="14"/>
  <c r="R107" i="14"/>
  <c r="P107" i="14"/>
  <c r="BI93" i="14"/>
  <c r="BH93" i="14"/>
  <c r="BG93" i="14"/>
  <c r="BF93" i="14"/>
  <c r="T93" i="14"/>
  <c r="R93" i="14"/>
  <c r="P93" i="14"/>
  <c r="J86" i="14"/>
  <c r="F86" i="14"/>
  <c r="F84" i="14"/>
  <c r="E82" i="14"/>
  <c r="J58" i="14"/>
  <c r="F58" i="14"/>
  <c r="F56" i="14"/>
  <c r="E54" i="14"/>
  <c r="J26" i="14"/>
  <c r="E26" i="14"/>
  <c r="J87" i="14" s="1"/>
  <c r="J25" i="14"/>
  <c r="J20" i="14"/>
  <c r="E20" i="14"/>
  <c r="F59" i="14" s="1"/>
  <c r="J19" i="14"/>
  <c r="J14" i="14"/>
  <c r="J84" i="14" s="1"/>
  <c r="E7" i="14"/>
  <c r="E50" i="14" s="1"/>
  <c r="J140" i="14"/>
  <c r="BK128" i="14"/>
  <c r="J109" i="14"/>
  <c r="BK140" i="14"/>
  <c r="J126" i="14"/>
  <c r="BK93" i="14"/>
  <c r="BK136" i="14"/>
  <c r="BK109" i="14"/>
  <c r="BK138" i="14"/>
  <c r="J118" i="14"/>
  <c r="BK184" i="15"/>
  <c r="J174" i="15"/>
  <c r="J160" i="15"/>
  <c r="J148" i="15"/>
  <c r="J130" i="15"/>
  <c r="J122" i="15"/>
  <c r="J109" i="15"/>
  <c r="J93" i="15"/>
  <c r="J180" i="15"/>
  <c r="BK172" i="15"/>
  <c r="BK160" i="15"/>
  <c r="BK142" i="15"/>
  <c r="J136" i="15"/>
  <c r="J128" i="15"/>
  <c r="J121" i="15"/>
  <c r="J100" i="15"/>
  <c r="J176" i="15"/>
  <c r="BK164" i="15"/>
  <c r="BK154" i="15"/>
  <c r="J142" i="15"/>
  <c r="BK130" i="15"/>
  <c r="BK122" i="15"/>
  <c r="J113" i="15"/>
  <c r="J101" i="15"/>
  <c r="BK113" i="15"/>
  <c r="BK94" i="15"/>
  <c r="J146" i="14"/>
  <c r="J132" i="14"/>
  <c r="BK118" i="14"/>
  <c r="BK142" i="14"/>
  <c r="J128" i="14"/>
  <c r="J112" i="14"/>
  <c r="J134" i="14"/>
  <c r="J144" i="14"/>
  <c r="BK130" i="14"/>
  <c r="BK186" i="15"/>
  <c r="J172" i="15"/>
  <c r="J162" i="15"/>
  <c r="BK152" i="15"/>
  <c r="J144" i="15"/>
  <c r="J124" i="15"/>
  <c r="BK112" i="15"/>
  <c r="BK98" i="15"/>
  <c r="BK91" i="15"/>
  <c r="J178" i="15"/>
  <c r="J170" i="15"/>
  <c r="J146" i="15"/>
  <c r="BK138" i="15"/>
  <c r="BK134" i="15"/>
  <c r="J127" i="15"/>
  <c r="BK116" i="15"/>
  <c r="J98" i="15"/>
  <c r="J182" i="15"/>
  <c r="BK162" i="15"/>
  <c r="BK148" i="15"/>
  <c r="J138" i="15"/>
  <c r="BK129" i="15"/>
  <c r="J126" i="15"/>
  <c r="J116" i="15"/>
  <c r="BK103" i="15"/>
  <c r="J119" i="15"/>
  <c r="BK101" i="15"/>
  <c r="BK144" i="14"/>
  <c r="J130" i="14"/>
  <c r="BK112" i="14"/>
  <c r="J148" i="14"/>
  <c r="BK132" i="14"/>
  <c r="BK114" i="14"/>
  <c r="BK146" i="14"/>
  <c r="BK124" i="14"/>
  <c r="J142" i="14"/>
  <c r="BK123" i="14"/>
  <c r="J93" i="14"/>
  <c r="BK180" i="15"/>
  <c r="J168" i="15"/>
  <c r="BK156" i="15"/>
  <c r="BK150" i="15"/>
  <c r="BK140" i="15"/>
  <c r="BK123" i="15"/>
  <c r="BK118" i="15"/>
  <c r="J94" i="15"/>
  <c r="BK182" i="15"/>
  <c r="BK174" i="15"/>
  <c r="BK168" i="15"/>
  <c r="J158" i="15"/>
  <c r="J140" i="15"/>
  <c r="J132" i="15"/>
  <c r="BK125" i="15"/>
  <c r="J104" i="15"/>
  <c r="J91" i="15"/>
  <c r="BK170" i="15"/>
  <c r="BK158" i="15"/>
  <c r="J152" i="15"/>
  <c r="BK132" i="15"/>
  <c r="BK127" i="15"/>
  <c r="J118" i="15"/>
  <c r="BK110" i="15"/>
  <c r="J125" i="15"/>
  <c r="J112" i="15"/>
  <c r="BK96" i="15"/>
  <c r="J138" i="14"/>
  <c r="J123" i="14"/>
  <c r="J107" i="14"/>
  <c r="J136" i="14"/>
  <c r="J124" i="14"/>
  <c r="BK148" i="14"/>
  <c r="BK126" i="14"/>
  <c r="BK107" i="14"/>
  <c r="BK134" i="14"/>
  <c r="J114" i="14"/>
  <c r="BK178" i="15"/>
  <c r="J164" i="15"/>
  <c r="J154" i="15"/>
  <c r="BK146" i="15"/>
  <c r="BK126" i="15"/>
  <c r="BK121" i="15"/>
  <c r="J110" i="15"/>
  <c r="J96" i="15"/>
  <c r="J184" i="15"/>
  <c r="BK176" i="15"/>
  <c r="J166" i="15"/>
  <c r="J150" i="15"/>
  <c r="BK136" i="15"/>
  <c r="J129" i="15"/>
  <c r="J123" i="15"/>
  <c r="J103" i="15"/>
  <c r="J186" i="15"/>
  <c r="BK166" i="15"/>
  <c r="J156" i="15"/>
  <c r="BK144" i="15"/>
  <c r="J134" i="15"/>
  <c r="BK128" i="15"/>
  <c r="BK119" i="15"/>
  <c r="BK104" i="15"/>
  <c r="BK124" i="15"/>
  <c r="BK109" i="15"/>
  <c r="BK100" i="15"/>
  <c r="BK93" i="15"/>
  <c r="R92" i="14" l="1"/>
  <c r="R122" i="14"/>
  <c r="BK115" i="15"/>
  <c r="J115" i="15" s="1"/>
  <c r="J66" i="15" s="1"/>
  <c r="R115" i="15"/>
  <c r="BK92" i="14"/>
  <c r="BK122" i="14"/>
  <c r="J122" i="14" s="1"/>
  <c r="J67" i="14" s="1"/>
  <c r="R90" i="15"/>
  <c r="R89" i="15" s="1"/>
  <c r="R88" i="15" s="1"/>
  <c r="T90" i="15"/>
  <c r="P92" i="14"/>
  <c r="T122" i="14"/>
  <c r="BK90" i="15"/>
  <c r="J90" i="15"/>
  <c r="J65" i="15"/>
  <c r="P115" i="15"/>
  <c r="T115" i="15"/>
  <c r="T92" i="14"/>
  <c r="T91" i="14"/>
  <c r="T90" i="14"/>
  <c r="P122" i="14"/>
  <c r="P90" i="15"/>
  <c r="P89" i="15" s="1"/>
  <c r="P88" i="15" s="1"/>
  <c r="BK117" i="14"/>
  <c r="J117" i="14"/>
  <c r="J66" i="14" s="1"/>
  <c r="BK147" i="14"/>
  <c r="J147" i="14"/>
  <c r="J68" i="14" s="1"/>
  <c r="E50" i="15"/>
  <c r="J56" i="15"/>
  <c r="BE121" i="15"/>
  <c r="BE122" i="15"/>
  <c r="F59" i="15"/>
  <c r="J85" i="15"/>
  <c r="BE94" i="15"/>
  <c r="BE96" i="15"/>
  <c r="BE98" i="15"/>
  <c r="BE110" i="15"/>
  <c r="BE112" i="15"/>
  <c r="BE123" i="15"/>
  <c r="BE125" i="15"/>
  <c r="BE134" i="15"/>
  <c r="BE136" i="15"/>
  <c r="BE146" i="15"/>
  <c r="BE156" i="15"/>
  <c r="BE164" i="15"/>
  <c r="BE172" i="15"/>
  <c r="BE174" i="15"/>
  <c r="BE176" i="15"/>
  <c r="BE184" i="15"/>
  <c r="J92" i="14"/>
  <c r="J65" i="14" s="1"/>
  <c r="BE91" i="15"/>
  <c r="BE100" i="15"/>
  <c r="BE104" i="15"/>
  <c r="BE109" i="15"/>
  <c r="BE113" i="15"/>
  <c r="BE118" i="15"/>
  <c r="BE119" i="15"/>
  <c r="BE126" i="15"/>
  <c r="BE127" i="15"/>
  <c r="BE130" i="15"/>
  <c r="BE132" i="15"/>
  <c r="BE138" i="15"/>
  <c r="BE140" i="15"/>
  <c r="BE142" i="15"/>
  <c r="BE152" i="15"/>
  <c r="BE158" i="15"/>
  <c r="BE166" i="15"/>
  <c r="BE168" i="15"/>
  <c r="BE180" i="15"/>
  <c r="BE93" i="15"/>
  <c r="BE101" i="15"/>
  <c r="BE103" i="15"/>
  <c r="BE116" i="15"/>
  <c r="BE124" i="15"/>
  <c r="BE128" i="15"/>
  <c r="BE129" i="15"/>
  <c r="BE144" i="15"/>
  <c r="BE148" i="15"/>
  <c r="BE150" i="15"/>
  <c r="BE154" i="15"/>
  <c r="BE160" i="15"/>
  <c r="BE162" i="15"/>
  <c r="BE170" i="15"/>
  <c r="BE178" i="15"/>
  <c r="BE182" i="15"/>
  <c r="BE186" i="15"/>
  <c r="J56" i="14"/>
  <c r="J59" i="14"/>
  <c r="BE93" i="14"/>
  <c r="BE107" i="14"/>
  <c r="BE114" i="14"/>
  <c r="BE124" i="14"/>
  <c r="BE128" i="14"/>
  <c r="BE130" i="14"/>
  <c r="BE132" i="14"/>
  <c r="BE144" i="14"/>
  <c r="BE146" i="14"/>
  <c r="BE148" i="14"/>
  <c r="BE118" i="14"/>
  <c r="BE123" i="14"/>
  <c r="BE140" i="14"/>
  <c r="BE142" i="14"/>
  <c r="E78" i="14"/>
  <c r="F87" i="14"/>
  <c r="BE136" i="14"/>
  <c r="BE138" i="14"/>
  <c r="BE109" i="14"/>
  <c r="BE112" i="14"/>
  <c r="BE126" i="14"/>
  <c r="BE134" i="14"/>
  <c r="F38" i="15"/>
  <c r="F38" i="14"/>
  <c r="J36" i="15"/>
  <c r="F39" i="14"/>
  <c r="F36" i="14"/>
  <c r="F37" i="15"/>
  <c r="J36" i="14"/>
  <c r="F37" i="14"/>
  <c r="F36" i="15"/>
  <c r="F39" i="15"/>
  <c r="P91" i="14" l="1"/>
  <c r="P90" i="14" s="1"/>
  <c r="T89" i="15"/>
  <c r="T88" i="15"/>
  <c r="BK91" i="14"/>
  <c r="BK90" i="14"/>
  <c r="J90" i="14" s="1"/>
  <c r="J63" i="14" s="1"/>
  <c r="R91" i="14"/>
  <c r="R90" i="14"/>
  <c r="BK89" i="15"/>
  <c r="J89" i="15"/>
  <c r="J64" i="15" s="1"/>
  <c r="F35" i="14"/>
  <c r="F35" i="15"/>
  <c r="J35" i="14"/>
  <c r="J35" i="15"/>
  <c r="J91" i="14" l="1"/>
  <c r="J64" i="14" s="1"/>
  <c r="BK88" i="15"/>
  <c r="J88" i="15"/>
  <c r="J32" i="15" s="1"/>
  <c r="J32" i="14"/>
  <c r="J41" i="15" l="1"/>
  <c r="J41" i="14"/>
  <c r="J63" i="15"/>
</calcChain>
</file>

<file path=xl/sharedStrings.xml><?xml version="1.0" encoding="utf-8"?>
<sst xmlns="http://schemas.openxmlformats.org/spreadsheetml/2006/main" count="1780" uniqueCount="441">
  <si>
    <t>False</t>
  </si>
  <si>
    <t>21</t>
  </si>
  <si>
    <t>12</t>
  </si>
  <si>
    <t>v ---  níže se nacházejí doplnkové a pomocné údaje k sestavám  --- v</t>
  </si>
  <si>
    <t>Stavba:</t>
  </si>
  <si>
    <t>KSO:</t>
  </si>
  <si>
    <t/>
  </si>
  <si>
    <t>CC-CZ:</t>
  </si>
  <si>
    <t>Místo:</t>
  </si>
  <si>
    <t>Datum:</t>
  </si>
  <si>
    <t>Zadavatel:</t>
  </si>
  <si>
    <t>IČ:</t>
  </si>
  <si>
    <t>Město Šternberk</t>
  </si>
  <si>
    <t>DIČ:</t>
  </si>
  <si>
    <t>Uchazeč:</t>
  </si>
  <si>
    <t>Projektant:</t>
  </si>
  <si>
    <t>CUBESPACE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</si>
  <si>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</si>
  <si>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</si>
  <si>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</si>
  <si>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</si>
  <si>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</si>
  <si>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</si>
  <si>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</si>
  <si>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</si>
  <si>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</si>
  <si>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</si>
  <si>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</si>
  <si>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</si>
  <si>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</si>
  <si>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</si>
  <si>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</si>
  <si>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</si>
  <si>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</si>
  <si>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Popis</t>
  </si>
  <si>
    <t>Typ</t>
  </si>
  <si>
    <t>Náklady stavby celkem</t>
  </si>
  <si>
    <t>D</t>
  </si>
  <si>
    <t>0</t>
  </si>
  <si>
    <t>1</t>
  </si>
  <si>
    <t>2</t>
  </si>
  <si>
    <t>3</t>
  </si>
  <si>
    <t>{26f80def-2c97-494d-841e-2edc0518ca7b}</t>
  </si>
  <si>
    <t>{a60aadce-4f24-4fed-8e1f-5db70a4e8d7e}</t>
  </si>
  <si>
    <t>KRYCÍ LIST SOUPISU PRACÍ</t>
  </si>
  <si>
    <t>Objekt:</t>
  </si>
  <si>
    <t>Soupis:</t>
  </si>
  <si>
    <t>Šternberk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</si>
  <si>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</si>
  <si>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</si>
  <si>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</si>
  <si>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</si>
  <si>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</si>
  <si>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</si>
  <si>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</si>
  <si>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9 - Ostatní konstrukce a práce, bourání</t>
  </si>
  <si>
    <t xml:space="preserve">    998 - Přesun hmot</t>
  </si>
  <si>
    <t>PSV - Práce a dodávky PSV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</si>
  <si>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</si>
  <si>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</si>
  <si>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</si>
  <si>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</si>
  <si>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</si>
  <si>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</si>
  <si>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</si>
  <si>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</si>
  <si>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</si>
  <si>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</si>
  <si>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</si>
  <si>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</si>
  <si>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</si>
  <si>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</si>
  <si>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</si>
  <si>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</si>
  <si>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</si>
  <si>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</si>
  <si>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CS ÚRS 2024 01</t>
  </si>
  <si>
    <t>4</t>
  </si>
  <si>
    <t>Online PSC</t>
  </si>
  <si>
    <t>VV</t>
  </si>
  <si>
    <t>Součet</t>
  </si>
  <si>
    <t>52</t>
  </si>
  <si>
    <t>5</t>
  </si>
  <si>
    <t>m3</t>
  </si>
  <si>
    <t>6</t>
  </si>
  <si>
    <t>7</t>
  </si>
  <si>
    <t>8</t>
  </si>
  <si>
    <t>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</si>
  <si>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</si>
  <si>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</si>
  <si>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</si>
  <si>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10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</si>
  <si>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</si>
  <si>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</si>
  <si>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https://podminky.urs.cz/item/CS_URS_2024_01/162751119</t>
  </si>
  <si>
    <t>11</t>
  </si>
  <si>
    <t>997221655</t>
  </si>
  <si>
    <t>Poplatek za uložení stavebního odpadu na skládce (skládkovné) zeminy a kamení zatříděného do Katalogu odpadů pod kódem 17 05 04</t>
  </si>
  <si>
    <t>t</t>
  </si>
  <si>
    <t>https://podminky.urs.cz/item/CS_URS_2024_01/997221655</t>
  </si>
  <si>
    <t>13</t>
  </si>
  <si>
    <t>M</t>
  </si>
  <si>
    <t>14</t>
  </si>
  <si>
    <t>15</t>
  </si>
  <si>
    <t>167151101</t>
  </si>
  <si>
    <t>Nakládání, skládání a překládání neulehlého výkopku nebo sypaniny strojně nakládání, množství do 100 m3, z horniny třídy těžitelnosti I, skupiny 1 až 3</t>
  </si>
  <si>
    <t>https://podminky.urs.cz/item/CS_URS_2024_01/167151101</t>
  </si>
  <si>
    <t>16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</si>
  <si>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</si>
  <si>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</si>
  <si>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</si>
  <si>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</si>
  <si>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</si>
  <si>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</si>
  <si>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</si>
  <si>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</si>
  <si>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</si>
  <si>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27</t>
  </si>
  <si>
    <t>kus</t>
  </si>
  <si>
    <t>Zakládání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</si>
  <si>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</si>
  <si>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</si>
  <si>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</si>
  <si>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</si>
  <si>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</si>
  <si>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</si>
  <si>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</si>
  <si>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</si>
  <si>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</si>
  <si>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</si>
  <si>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</si>
  <si>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</si>
  <si>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</si>
  <si>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</si>
  <si>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</si>
  <si>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</si>
  <si>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</si>
  <si>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m</t>
  </si>
  <si>
    <t>45</t>
  </si>
  <si>
    <t>46</t>
  </si>
  <si>
    <t>47</t>
  </si>
  <si>
    <t>48</t>
  </si>
  <si>
    <t>49</t>
  </si>
  <si>
    <t>50</t>
  </si>
  <si>
    <t>51</t>
  </si>
  <si>
    <t>53</t>
  </si>
  <si>
    <t>54</t>
  </si>
  <si>
    <t>Ostatní konstrukce a práce, bourání</t>
  </si>
  <si>
    <t>P</t>
  </si>
  <si>
    <t>998</t>
  </si>
  <si>
    <t>Přesun hmot</t>
  </si>
  <si>
    <t>PSV</t>
  </si>
  <si>
    <t>Práce a dodávky PSV</t>
  </si>
  <si>
    <t>soubor</t>
  </si>
  <si>
    <t>hod</t>
  </si>
  <si>
    <t xml:space="preserve">    725 - Zdravotechnika - zařizovací předměty</t>
  </si>
  <si>
    <t>725</t>
  </si>
  <si>
    <t>Zdravotechnika - zařizovací předměty</t>
  </si>
  <si>
    <t>B - ZPŮSOBILÉ - VEDLEJŠÍ AKTIVITY</t>
  </si>
  <si>
    <t>B2 - Herní prvky</t>
  </si>
  <si>
    <t>131212531</t>
  </si>
  <si>
    <t>Hloubení jamek ručně objemu do 0,5 m3 s odhozením výkopku do 3 m nebo naložením na dopravní prostředek v hornině třídy těžitelnosti I skupiny 3 soudržných</t>
  </si>
  <si>
    <t>2092891344</t>
  </si>
  <si>
    <t>https://podminky.urs.cz/item/CS_URS_2024_01/131212531</t>
  </si>
  <si>
    <t>pro nové základy herních prvků</t>
  </si>
  <si>
    <t>houpačka</t>
  </si>
  <si>
    <t>0,4*0,4*0,8*4</t>
  </si>
  <si>
    <t>pružinové houpadlo</t>
  </si>
  <si>
    <t>0,3*0,3*0,8*1</t>
  </si>
  <si>
    <t xml:space="preserve">kotvení venkovních herních prvků </t>
  </si>
  <si>
    <t>0,4*0,4*0,8*(2*2+4)</t>
  </si>
  <si>
    <t xml:space="preserve"> skluzavka</t>
  </si>
  <si>
    <t>0,3*0,3*0,6*8</t>
  </si>
  <si>
    <t>lavička, dřevěný domek, pískoviště</t>
  </si>
  <si>
    <t>0,3*0,8*0,6*2*10+0,3*0,3*0,8*4</t>
  </si>
  <si>
    <t>-233526404</t>
  </si>
  <si>
    <t>496467526</t>
  </si>
  <si>
    <t>5,208*2</t>
  </si>
  <si>
    <t>-980096290</t>
  </si>
  <si>
    <t>-579604311</t>
  </si>
  <si>
    <t>5,208*1,8</t>
  </si>
  <si>
    <t>275311611</t>
  </si>
  <si>
    <t>Základy z betonu prostého patky a bloky z betonu kamenem prokládaného tř. C 16/20</t>
  </si>
  <si>
    <t>1068713787</t>
  </si>
  <si>
    <t>https://podminky.urs.cz/item/CS_URS_2024_01/275311611</t>
  </si>
  <si>
    <t>5,208</t>
  </si>
  <si>
    <t>Pol90</t>
  </si>
  <si>
    <t>Venkovní herní prvky - montáže a doprava</t>
  </si>
  <si>
    <t>vlastní</t>
  </si>
  <si>
    <t>-1302323976</t>
  </si>
  <si>
    <t>Z01</t>
  </si>
  <si>
    <t>Pískoviště 2,5x2,5 m - se zastřešením</t>
  </si>
  <si>
    <t>-907661333</t>
  </si>
  <si>
    <t>Poznámka k položce:_x000D_
nosná konstrukce pískoviště: modřínové dřevo,  ošetřené inpregnací lazurovým nátěrem, veškeré plastové prvky musí být ze zdravotně nezávadného plastu. Polohovatelný stínící prvek, zaplachtování z vysoce odolného materiálu (mechanické poškození i proti UV), dodáno spolu s se sadou herních prvků na písek z vysoce odolného plastu</t>
  </si>
  <si>
    <t>Z02</t>
  </si>
  <si>
    <t>Prolézačka se skluzavkou - hrad 1000/100/3200</t>
  </si>
  <si>
    <t>1503885810</t>
  </si>
  <si>
    <t>Poznámka k položce:_x000D_
nosná konstrukce: modřínové dřevo, lepené BSH hranoly, ošetřené inpregnací lazurovým nátěrem, veškeré plastové prvky musí být ze zdravotně nezávadného plastu. Měl by obsahovat: kreslící tabuli popsatelnou křídou, počítadlo, skluzavku, přístupové schody, lezeckou stěnu, síť. Pád max 1m (tedy nevyžaduje speciální dopadovou plochu) Cena je bez montáže a dopravy.</t>
  </si>
  <si>
    <t>Z03</t>
  </si>
  <si>
    <t>Sportovní prohazovadlo 1000/50/1100</t>
  </si>
  <si>
    <t>1603064465</t>
  </si>
  <si>
    <t>Poznámka k položce:_x000D_
nosná konstrukce: modřínové dřevo, lepené BSH hranoly, ošetřené inpregnací lazurovým nátěrem</t>
  </si>
  <si>
    <t>Z04</t>
  </si>
  <si>
    <t>Sportovní prohazovadlo s košem 1000/50/1100</t>
  </si>
  <si>
    <t>1492008065</t>
  </si>
  <si>
    <t>Z05</t>
  </si>
  <si>
    <t>Houpačka hnízdo  4000/1850/2000</t>
  </si>
  <si>
    <t>1828387287</t>
  </si>
  <si>
    <t>Poznámka k položce:_x000D_
nosná konstrukce: modřínové dřevo, lepené BSH hranoly, ošetřené inpregnací lazurovým nátěrem, hníždo z vysoce odolných materiálů, veškeré plastové prvky musí být ze zdravotně nezávadného plastu</t>
  </si>
  <si>
    <t>Z06</t>
  </si>
  <si>
    <t>Zahradní lavička - pro učitelky  1400/550/450</t>
  </si>
  <si>
    <t>1973439449</t>
  </si>
  <si>
    <t>Poznámka k položce:_x000D_
modřínový masiv, opatřený lazurou</t>
  </si>
  <si>
    <t>Z07</t>
  </si>
  <si>
    <t>Pružinové houpadlo pro nejmenší</t>
  </si>
  <si>
    <t>-693579849</t>
  </si>
  <si>
    <t>Poznámka k položce:_x000D_
pružinové houpadlo pro nejmenší 2-4 roky věku, s bočnicemi</t>
  </si>
  <si>
    <t>Z08</t>
  </si>
  <si>
    <t>Sestava balančních drah 1840/50/1100</t>
  </si>
  <si>
    <t>-1434994961</t>
  </si>
  <si>
    <t>Poznámka k položce:_x000D_
nosná konstrukce: modřínové dřevo, lepené BSH hranoly, ošetřené inpregnací lazurovým nátěrem, veškeré plastové prvky musí být ze zdravotně nezávadného plastu</t>
  </si>
  <si>
    <t>Z09</t>
  </si>
  <si>
    <t>Dětský stůl venkovní s odsunutelnými lavičkami  1300/600/550</t>
  </si>
  <si>
    <t>301227165</t>
  </si>
  <si>
    <t>Z10</t>
  </si>
  <si>
    <t>Sestava venkovní  - pro učitelky  stůl 1500/900/750, min.4 židle</t>
  </si>
  <si>
    <t>459731799</t>
  </si>
  <si>
    <t>Z11</t>
  </si>
  <si>
    <t>Zahradní domeček pro uložení hraček 2500/2000/2500</t>
  </si>
  <si>
    <t>1839191059</t>
  </si>
  <si>
    <t xml:space="preserve">Poznámka k položce:_x000D_
Dřevěný domek, síla stěny 19 mm, rozměry š 250 x d 200 cm,. Stavebním materiálem domku jsou dřevěné profily síly 19 mm perfektně vyfrézované ze severského smrku.    Cena bez montáže a dopravy.                                                 </t>
  </si>
  <si>
    <t>Z12</t>
  </si>
  <si>
    <t>Lavička dřevěná - dětská 1500/320/330</t>
  </si>
  <si>
    <t>1688551728</t>
  </si>
  <si>
    <t>998222012</t>
  </si>
  <si>
    <t>Přesun hmot pro tělovýchovné plochy dopravní vzdálenost do 200 m</t>
  </si>
  <si>
    <t>1433769545</t>
  </si>
  <si>
    <t>https://podminky.urs.cz/item/CS_URS_2024_01/998222012</t>
  </si>
  <si>
    <t>B3 - Vybavení stavby</t>
  </si>
  <si>
    <t xml:space="preserve">    786 - Dokončovací práce - vybavení stavby</t>
  </si>
  <si>
    <t>725291652</t>
  </si>
  <si>
    <t>Montáž doplňků zařízení koupelen a záchodů dávkovače tekutého mýdla</t>
  </si>
  <si>
    <t>-526479299</t>
  </si>
  <si>
    <t>https://podminky.urs.cz/item/CS_URS_2024_01/725291652</t>
  </si>
  <si>
    <t>55431098</t>
  </si>
  <si>
    <t>dávkovač tekutého mýdla  80/80/135</t>
  </si>
  <si>
    <t>-368212231</t>
  </si>
  <si>
    <t>725291653</t>
  </si>
  <si>
    <t>Montáž doplňků zařízení koupelen a záchodů držáku toaletních papírů</t>
  </si>
  <si>
    <t>-1075930237</t>
  </si>
  <si>
    <t>https://podminky.urs.cz/item/CS_URS_2024_01/725291653</t>
  </si>
  <si>
    <t>H11</t>
  </si>
  <si>
    <t>Držák tolaletního papíru 150/100/100</t>
  </si>
  <si>
    <t>-1431780174</t>
  </si>
  <si>
    <t>Poznámka k položce:_x000D_
bez ostrých hran</t>
  </si>
  <si>
    <t>725291654</t>
  </si>
  <si>
    <t>Montáž doplňků zařízení koupelen a záchodů zásobníku papírových ručníků</t>
  </si>
  <si>
    <t>457628991</t>
  </si>
  <si>
    <t>https://podminky.urs.cz/item/CS_URS_2024_01/725291654</t>
  </si>
  <si>
    <t>H12</t>
  </si>
  <si>
    <t>Zásobník papírových ručníků 250/100/300</t>
  </si>
  <si>
    <t>-1429043046</t>
  </si>
  <si>
    <t>725291683</t>
  </si>
  <si>
    <t>Montáž doplňků zařízení koupelen a záchodů drobného elektrického zařízení sušáku ručníků</t>
  </si>
  <si>
    <t>-1310132832</t>
  </si>
  <si>
    <t>https://podminky.urs.cz/item/CS_URS_2024_01/725291683</t>
  </si>
  <si>
    <t>35889023</t>
  </si>
  <si>
    <t>sušák na ručníky elektrický 60W s tegulátorem teploty</t>
  </si>
  <si>
    <t>2123309605</t>
  </si>
  <si>
    <t>7253011X</t>
  </si>
  <si>
    <t>Dodávka koše nerezového nášlapného</t>
  </si>
  <si>
    <t>-695896713</t>
  </si>
  <si>
    <t>set na odpad, papír , plast - 2x</t>
  </si>
  <si>
    <t>nádoba na zbytky jídel -2x</t>
  </si>
  <si>
    <t>bžžný odpad do 1,12 -1x</t>
  </si>
  <si>
    <t>2*3+2+1</t>
  </si>
  <si>
    <t>7253012X</t>
  </si>
  <si>
    <t>Montáž koše na pleny</t>
  </si>
  <si>
    <t>-1603806705</t>
  </si>
  <si>
    <t>H13</t>
  </si>
  <si>
    <t>Koš na pleny 300/300/500</t>
  </si>
  <si>
    <t>-47460408</t>
  </si>
  <si>
    <t>Poznámka k položce:_x000D_
Plastový, otevíratený na šlapací mechanizmus, popř. na senzor</t>
  </si>
  <si>
    <t>7253013X</t>
  </si>
  <si>
    <t>Sušák na prádlo stropní závěsný dodávka a osazení</t>
  </si>
  <si>
    <t>1372739010</t>
  </si>
  <si>
    <t>998725201</t>
  </si>
  <si>
    <t>Přesun hmot pro zařizovací předměty stanovený procentní sazbou (%) z ceny vodorovná dopravní vzdálenost do 50 m základní v objektech výšky do 6 m</t>
  </si>
  <si>
    <t>%</t>
  </si>
  <si>
    <t>852991558</t>
  </si>
  <si>
    <t>https://podminky.urs.cz/item/CS_URS_2024_01/998725201</t>
  </si>
  <si>
    <t>786</t>
  </si>
  <si>
    <t>Dokončovací práce - vybavení stavby</t>
  </si>
  <si>
    <t>7668111R</t>
  </si>
  <si>
    <t>Dodávka a montáž kuchyňské linky s pracovní deskou, horní i dolní skříňky, baterií a dřezem, sifonem</t>
  </si>
  <si>
    <t>-1046019230</t>
  </si>
  <si>
    <t>Poznámka k položce:_x000D_
vývody v části ZTI</t>
  </si>
  <si>
    <t>7668112R</t>
  </si>
  <si>
    <t>Zajištění a kompletace vybavení kuchyně</t>
  </si>
  <si>
    <t>600606009</t>
  </si>
  <si>
    <t>54211000</t>
  </si>
  <si>
    <t>chladnička jednodveřová kapacita do 95l výparník do 15l š 50cm</t>
  </si>
  <si>
    <t>131319509</t>
  </si>
  <si>
    <t>Poznámka k položce:_x000D_
malá pod linku</t>
  </si>
  <si>
    <t>54112000</t>
  </si>
  <si>
    <t>deska varná indukční 2 varné zóny</t>
  </si>
  <si>
    <t>-299220362</t>
  </si>
  <si>
    <t>54245000</t>
  </si>
  <si>
    <t>myčka nádobí volně stojící 14 souprav š 60cm</t>
  </si>
  <si>
    <t>-1632605646</t>
  </si>
  <si>
    <t>42958001</t>
  </si>
  <si>
    <t>odsavač par vestavěný výsuvný (digestoř) nerez, max. výkon 640 m3/hod</t>
  </si>
  <si>
    <t>-1785157476</t>
  </si>
  <si>
    <t>54235006</t>
  </si>
  <si>
    <t>trouba mikrovlnná vestavná do 25l výkon 900W gril 1200W š 60cm</t>
  </si>
  <si>
    <t>-1986532582</t>
  </si>
  <si>
    <t>542350R</t>
  </si>
  <si>
    <t>Ohřívač jídel - gastronádoba do vodní lázně+termoport pro gastronádobu</t>
  </si>
  <si>
    <t>-974441801</t>
  </si>
  <si>
    <t>542351R</t>
  </si>
  <si>
    <t>varná konvice</t>
  </si>
  <si>
    <t>130204987</t>
  </si>
  <si>
    <t>542352R</t>
  </si>
  <si>
    <t>Vozík pro výdej jídla</t>
  </si>
  <si>
    <t>-733069060</t>
  </si>
  <si>
    <t>90000201</t>
  </si>
  <si>
    <t>Doprava vybavení, manipulace</t>
  </si>
  <si>
    <t>-919220507</t>
  </si>
  <si>
    <t>90000202</t>
  </si>
  <si>
    <t>Montáž nábytku - sazba za 1h</t>
  </si>
  <si>
    <t>-259867343</t>
  </si>
  <si>
    <t>H01</t>
  </si>
  <si>
    <t>Dětský stůl dřevěný 600/600/520</t>
  </si>
  <si>
    <t>-923999719</t>
  </si>
  <si>
    <t>Poznámka k položce:_x000D_
stůl se stabilní kostrou z bukového masivu, možnost nastavení nohou, možnost barevné kombinace stolové desky a barevných hran</t>
  </si>
  <si>
    <t>H02</t>
  </si>
  <si>
    <t>Dřevěná židle - dětská, stohovatelná 370/370/340</t>
  </si>
  <si>
    <t>-141248073</t>
  </si>
  <si>
    <t>Poznámka k položce:_x000D_
židle s masivní bukovou kostrou, bezpečné zaoblené hrany, ergonomické, stohovatelné, možnost barevného moření sedáku a opěráku</t>
  </si>
  <si>
    <t>H03</t>
  </si>
  <si>
    <t>Sedací polštář kulatý 460/460/150</t>
  </si>
  <si>
    <t>-360446940</t>
  </si>
  <si>
    <t>Poznámka k položce:_x000D_
sedací kulatý polštář průměr 46 cm, výška 15 cm, povrchový materiál RIOL</t>
  </si>
  <si>
    <t>H04</t>
  </si>
  <si>
    <t>Herní koberec - různé motivy 1200/720</t>
  </si>
  <si>
    <t>2068025178</t>
  </si>
  <si>
    <t>Poznámka k položce:_x000D_
Tyto svítící dopravní koberce s letištěm/městem/dopravním okruhem zaujme všechny děti. Je ideální pro první seznámení se základy silničního provozu a také provozu na letišti, díky koberci se jej děti učí zábavnou formou. Po zapnutí se na koberci rozsvítí semafory, které po určité době přeblikávají a mění tak směr a celkově danou dopravní situaci. Díky semaforům jsou děti ještě více vtaženy do děje. 1 plochá baterie.</t>
  </si>
  <si>
    <t>H06</t>
  </si>
  <si>
    <t>Přebalovací pult - atyp 738/1000/25</t>
  </si>
  <si>
    <t>-1676178377</t>
  </si>
  <si>
    <t>Poznámka k položce:_x000D_
Materiál: lamino, možnost barevných kombinací, dodání i se_x000D_
sadou značek pro děti</t>
  </si>
  <si>
    <t>H07</t>
  </si>
  <si>
    <t>Šatní skříňka v sestavě s lavicí 762/500/1500</t>
  </si>
  <si>
    <t>416371466</t>
  </si>
  <si>
    <t>Poznámka k položce:_x000D_
Materiál: lamino, možnost barevných kombinací, dodání i se sadou značek pro děti</t>
  </si>
  <si>
    <t>H08</t>
  </si>
  <si>
    <t>Stůl pro pečující osoby 1600/800/750</t>
  </si>
  <si>
    <t>-587333495</t>
  </si>
  <si>
    <t>Poznámka k položce:_x000D_
Materiál: lamino, szásuvky s kuličkovými plnovýsuvy,</t>
  </si>
  <si>
    <t>H09</t>
  </si>
  <si>
    <t>Židle pro pečující osoby 700/700/1000</t>
  </si>
  <si>
    <t>-1497860010</t>
  </si>
  <si>
    <t>Poznámka k položce:_x000D_
Otočná pracovní židle, výškově nastavitelná, čalouněný sedák, síťovaný opěrák, výskově sestavitelný opěrák, 5- ramenný otočný kříž s kolečky 60mm, nastavením tuhosti odporu pod sedákem</t>
  </si>
  <si>
    <t>H14</t>
  </si>
  <si>
    <t>Skříňka na lůžkoviny 808/640/1040</t>
  </si>
  <si>
    <t>963059519</t>
  </si>
  <si>
    <t>Poznámka k položce:_x000D_
Materiál: lamino, možnost barevných kombinací</t>
  </si>
  <si>
    <t>H15</t>
  </si>
  <si>
    <t>Skříňka na matrace 808/640/1440</t>
  </si>
  <si>
    <t>-815421080</t>
  </si>
  <si>
    <t>H16</t>
  </si>
  <si>
    <t>Matrace na spaní na zemi 600/1300/100</t>
  </si>
  <si>
    <t>-2086405568</t>
  </si>
  <si>
    <t>Poznámka k položce:_x000D_
Matrace z tuhého molitanu tl. 10 cm, potah z pevné látky se zipem, na spodní straně koženka v šedé barvě proti klouzání po podlaze, určené pro spaní na zemi, bez lehátka</t>
  </si>
  <si>
    <t>H17</t>
  </si>
  <si>
    <t>Háčky na ručníčky 1500/130/600</t>
  </si>
  <si>
    <t>2103249722</t>
  </si>
  <si>
    <t>Poznámka k položce:_x000D_
Háčky s oddělovačem a poličkou, pro 12 ručníků, Materiál: lamino, možnost barevných kombinací</t>
  </si>
  <si>
    <t>H18</t>
  </si>
  <si>
    <t>Nástěnka korková 1000/10/600</t>
  </si>
  <si>
    <t>2018451235</t>
  </si>
  <si>
    <t>Poznámka k položce:_x000D_
korková nástěnka s dřevěným rámem</t>
  </si>
  <si>
    <t>H19</t>
  </si>
  <si>
    <t>Dekorace strom nástěnná  1023/21//2310</t>
  </si>
  <si>
    <t>-113806376</t>
  </si>
  <si>
    <t>H20</t>
  </si>
  <si>
    <t>Kuchyňka herní dětská 1400/318/1200</t>
  </si>
  <si>
    <t>1071920387</t>
  </si>
  <si>
    <t>H21</t>
  </si>
  <si>
    <t>Police na pitný režim 608/100/530</t>
  </si>
  <si>
    <t>320551539</t>
  </si>
  <si>
    <t>H22</t>
  </si>
  <si>
    <t>Skřínka XL, dvě police a dvířka 500/450/1200</t>
  </si>
  <si>
    <t>-1249294066</t>
  </si>
  <si>
    <t>H23</t>
  </si>
  <si>
    <t>Skříň dřevěná, dole boxy na kolečkách 1000/450/1200</t>
  </si>
  <si>
    <t>596468046</t>
  </si>
  <si>
    <t>Poznámka k položce:_x000D_
Materiál: lamino, možnost barevných kombinací. Kastlíky nejsou součástí; možno doobjednat zvlášť.</t>
  </si>
  <si>
    <t>H24</t>
  </si>
  <si>
    <t>Rozkládací sedací souprava rohová  1400/1400/600</t>
  </si>
  <si>
    <t>28006697</t>
  </si>
  <si>
    <t>Poznámka k položce:_x000D_
Vyrobeno z molitanu, potah omyvatelná koženka.</t>
  </si>
  <si>
    <t>H25</t>
  </si>
  <si>
    <t>Skříňová sestava ve tvaru domečku 1802/405/2200</t>
  </si>
  <si>
    <t>-1711212625</t>
  </si>
  <si>
    <t>Poznámka k položce:_x000D_
Sestava by měla obsahovat: v levo dole policovou skřínku s kulatým rohem(450x450x1200), dole uprostřed dvou dveřovou skříňku s dvěmi volnými policemi (1000x450x1200), v pravo dole skříňku s plastovými výsuvnými boxy (352x450x1200)  a  uprostřed nahoře dvoudveřová skříňka (1000x450x500), stříška věžového regálu (1000x450x340)  Materiál: lamino, možnost barevných kombinací,</t>
  </si>
  <si>
    <t>H26</t>
  </si>
  <si>
    <t>Šatní skříňka v sestavě s lavicí - pro pečující osoby max.1000/600/1500</t>
  </si>
  <si>
    <t>333497539</t>
  </si>
  <si>
    <t>H27</t>
  </si>
  <si>
    <t>Židle pro pečující osoby - omyvatená</t>
  </si>
  <si>
    <t>1141735743</t>
  </si>
  <si>
    <t>Poznámka k položce:_x000D_
Židle stohovatelná, omyvatelná, bez područek, ergonomický tvar</t>
  </si>
  <si>
    <t>H28</t>
  </si>
  <si>
    <t>Stůl pro pečující osoby - dřevěný 800/800/750</t>
  </si>
  <si>
    <t>1540623312</t>
  </si>
  <si>
    <t>Poznámka k položce:_x000D_
Materiál: lamino, možnost barevných kombinací, nosný kostra_x000D_
masiv nebo kovový rám</t>
  </si>
  <si>
    <t>H29</t>
  </si>
  <si>
    <t>Skříň s uzamykatelnými dvířky 600/500/2000</t>
  </si>
  <si>
    <t>1894401195</t>
  </si>
  <si>
    <t>Poznámka k položce:_x000D_
Skřín pro 2 pečující osoby s uzamikatelnými dvířky. Materiál:_x000D_
lamino, možnost barevných kombinací</t>
  </si>
  <si>
    <t>H30</t>
  </si>
  <si>
    <t>Informační tabule - vitrína exteriérová 500/800</t>
  </si>
  <si>
    <t>-414819872</t>
  </si>
  <si>
    <t>Poznámka k položce:_x000D_
Exteriérová vitrína min. 4x A4, hliníkový rám, osvětlení</t>
  </si>
  <si>
    <t>400081</t>
  </si>
  <si>
    <t>Jersey prostěradlo k matraci 135x60 cm, guma po 24</t>
  </si>
  <si>
    <t>1797248660</t>
  </si>
  <si>
    <t>Poznámka k položce:_x000D_
Dětské prostěradlo jersey 135 x 60 cm</t>
  </si>
  <si>
    <t>406500</t>
  </si>
  <si>
    <t>Přikrývka Standard celoroční 24</t>
  </si>
  <si>
    <t>1469055843</t>
  </si>
  <si>
    <t>Poznámka k položce:_x000D_
Přikrývka dětská</t>
  </si>
  <si>
    <t>406501</t>
  </si>
  <si>
    <t>Polštář Standard 24</t>
  </si>
  <si>
    <t>-1114660684</t>
  </si>
  <si>
    <t>Poznámka k položce:_x000D_
Polštář dětský</t>
  </si>
  <si>
    <t>406544.K</t>
  </si>
  <si>
    <t>Povlečení dětské, krep 24</t>
  </si>
  <si>
    <t>1547558495</t>
  </si>
  <si>
    <t>Poznámka k položce:_x000D_
Povlečení dětské se vzorem, krep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</si>
</sst>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b/>
      <sz val="14"/>
      <name val="Arial CE"/>
    </font>
    <font>
      <b/>
      <sz val="10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7" fillId="0" borderId="0" applyNumberForma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0" xfId="0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3" borderId="5" xfId="0" applyFill="1" applyBorder="1" applyAlignment="1">
      <alignment vertical="center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14" fillId="3" borderId="0" xfId="0" applyFont="1" applyFill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18" xfId="0" applyFont="1" applyBorder="1" applyAlignment="1">
      <alignment horizontal="left" vertical="center"/>
    </xf>
    <xf numFmtId="0" fontId="5" fillId="0" borderId="18" xfId="0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8" xfId="0" applyFont="1" applyBorder="1" applyAlignment="1">
      <alignment horizontal="left" vertical="center"/>
    </xf>
    <xf numFmtId="0" fontId="6" fillId="0" borderId="18" xfId="0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4" fontId="16" fillId="0" borderId="0" xfId="0" applyNumberFormat="1" applyFont="1"/>
    <xf numFmtId="166" fontId="19" fillId="0" borderId="10" xfId="0" applyNumberFormat="1" applyFont="1" applyBorder="1"/>
    <xf numFmtId="166" fontId="19" fillId="0" borderId="11" xfId="0" applyNumberFormat="1" applyFont="1" applyBorder="1"/>
    <xf numFmtId="4" fontId="20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5" fillId="0" borderId="0" xfId="0" applyNumberFormat="1" applyFont="1"/>
    <xf numFmtId="0" fontId="7" fillId="0" borderId="12" xfId="0" applyFont="1" applyBorder="1"/>
    <xf numFmtId="166" fontId="7" fillId="0" borderId="0" xfId="0" applyNumberFormat="1" applyFont="1"/>
    <xf numFmtId="166" fontId="7" fillId="0" borderId="13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14" fillId="0" borderId="20" xfId="0" applyFont="1" applyBorder="1" applyAlignment="1">
      <alignment horizontal="center" vertical="center"/>
    </xf>
    <xf numFmtId="49" fontId="14" fillId="0" borderId="20" xfId="0" applyNumberFormat="1" applyFont="1" applyBorder="1" applyAlignment="1">
      <alignment horizontal="left" vertical="center" wrapText="1"/>
    </xf>
    <xf numFmtId="0" fontId="14" fillId="0" borderId="20" xfId="0" applyFont="1" applyBorder="1" applyAlignment="1">
      <alignment horizontal="left" vertical="center" wrapText="1"/>
    </xf>
    <xf numFmtId="0" fontId="14" fillId="0" borderId="20" xfId="0" applyFont="1" applyBorder="1" applyAlignment="1">
      <alignment horizontal="center" vertical="center" wrapText="1"/>
    </xf>
    <xf numFmtId="167" fontId="14" fillId="0" borderId="20" xfId="0" applyNumberFormat="1" applyFont="1" applyBorder="1" applyAlignment="1">
      <alignment vertical="center"/>
    </xf>
    <xf numFmtId="4" fontId="14" fillId="2" borderId="20" xfId="0" applyNumberFormat="1" applyFont="1" applyFill="1" applyBorder="1" applyAlignment="1" applyProtection="1">
      <alignment vertical="center"/>
      <protection locked="0"/>
    </xf>
    <xf numFmtId="4" fontId="14" fillId="0" borderId="20" xfId="0" applyNumberFormat="1" applyFont="1" applyBorder="1" applyAlignment="1">
      <alignment vertical="center"/>
    </xf>
    <xf numFmtId="0" fontId="15" fillId="2" borderId="12" xfId="0" applyFont="1" applyFill="1" applyBorder="1" applyAlignment="1" applyProtection="1">
      <alignment horizontal="left" vertical="center"/>
      <protection locked="0"/>
    </xf>
    <xf numFmtId="0" fontId="15" fillId="0" borderId="0" xfId="0" applyFont="1" applyAlignment="1">
      <alignment horizontal="center" vertical="center"/>
    </xf>
    <xf numFmtId="166" fontId="15" fillId="0" borderId="0" xfId="0" applyNumberFormat="1" applyFont="1" applyAlignment="1">
      <alignment vertical="center"/>
    </xf>
    <xf numFmtId="166" fontId="15" fillId="0" borderId="13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2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2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24" fillId="0" borderId="20" xfId="0" applyFont="1" applyBorder="1" applyAlignment="1">
      <alignment horizontal="center" vertical="center"/>
    </xf>
    <xf numFmtId="49" fontId="24" fillId="0" borderId="20" xfId="0" applyNumberFormat="1" applyFont="1" applyBorder="1" applyAlignment="1">
      <alignment horizontal="left" vertical="center" wrapText="1"/>
    </xf>
    <xf numFmtId="0" fontId="24" fillId="0" borderId="20" xfId="0" applyFont="1" applyBorder="1" applyAlignment="1">
      <alignment horizontal="left" vertical="center" wrapText="1"/>
    </xf>
    <xf numFmtId="0" fontId="24" fillId="0" borderId="20" xfId="0" applyFont="1" applyBorder="1" applyAlignment="1">
      <alignment horizontal="center" vertical="center" wrapText="1"/>
    </xf>
    <xf numFmtId="167" fontId="24" fillId="0" borderId="20" xfId="0" applyNumberFormat="1" applyFont="1" applyBorder="1" applyAlignment="1">
      <alignment vertical="center"/>
    </xf>
    <xf numFmtId="4" fontId="24" fillId="2" borderId="20" xfId="0" applyNumberFormat="1" applyFont="1" applyFill="1" applyBorder="1" applyAlignment="1" applyProtection="1">
      <alignment vertical="center"/>
      <protection locked="0"/>
    </xf>
    <xf numFmtId="4" fontId="24" fillId="0" borderId="20" xfId="0" applyNumberFormat="1" applyFont="1" applyBorder="1" applyAlignment="1">
      <alignment vertical="center"/>
    </xf>
    <xf numFmtId="0" fontId="25" fillId="0" borderId="3" xfId="0" applyFont="1" applyBorder="1" applyAlignment="1">
      <alignment vertical="center"/>
    </xf>
    <xf numFmtId="0" fontId="24" fillId="2" borderId="12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vertical="center" wrapText="1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167" fontId="14" fillId="2" borderId="20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s://podminky.urs.cz/item/CS_URS_2024_01/162751119" TargetMode="External"/><Relationship Id="rId7" Type="http://schemas.openxmlformats.org/officeDocument/2006/relationships/hyperlink" Target="https://podminky.urs.cz/item/CS_URS_2024_01/998222012" TargetMode="External"/><Relationship Id="rId2" Type="http://schemas.openxmlformats.org/officeDocument/2006/relationships/hyperlink" Target="https://podminky.urs.cz/item/CS_URS_2024_01/162751117" TargetMode="External"/><Relationship Id="rId1" Type="http://schemas.openxmlformats.org/officeDocument/2006/relationships/hyperlink" Target="https://podminky.urs.cz/item/CS_URS_2024_01/131212531" TargetMode="External"/><Relationship Id="rId6" Type="http://schemas.openxmlformats.org/officeDocument/2006/relationships/hyperlink" Target="https://podminky.urs.cz/item/CS_URS_2024_01/275311611" TargetMode="External"/><Relationship Id="rId5" Type="http://schemas.openxmlformats.org/officeDocument/2006/relationships/hyperlink" Target="https://podminky.urs.cz/item/CS_URS_2024_01/997221655" TargetMode="External"/><Relationship Id="rId4" Type="http://schemas.openxmlformats.org/officeDocument/2006/relationships/hyperlink" Target="https://podminky.urs.cz/item/CS_URS_2024_01/167151101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725291654" TargetMode="External"/><Relationship Id="rId2" Type="http://schemas.openxmlformats.org/officeDocument/2006/relationships/hyperlink" Target="https://podminky.urs.cz/item/CS_URS_2024_01/725291653" TargetMode="External"/><Relationship Id="rId1" Type="http://schemas.openxmlformats.org/officeDocument/2006/relationships/hyperlink" Target="https://podminky.urs.cz/item/CS_URS_2024_01/725291652" TargetMode="External"/><Relationship Id="rId6" Type="http://schemas.openxmlformats.org/officeDocument/2006/relationships/drawing" Target="../drawings/drawing2.xml"/><Relationship Id="rId5" Type="http://schemas.openxmlformats.org/officeDocument/2006/relationships/hyperlink" Target="https://podminky.urs.cz/item/CS_URS_2024_01/998725201" TargetMode="External"/><Relationship Id="rId4" Type="http://schemas.openxmlformats.org/officeDocument/2006/relationships/hyperlink" Target="https://podminky.urs.cz/item/CS_URS_2024_01/72529168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150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AT2" s="10" t="s">
        <v>42</v>
      </c>
    </row>
    <row r="3" spans="2:46" ht="6.95" hidden="1" customHeight="1" x14ac:dyDescent="0.2">
      <c r="B3" s="11"/>
      <c r="C3" s="12"/>
      <c r="D3" s="12"/>
      <c r="E3" s="12"/>
      <c r="F3" s="12"/>
      <c r="G3" s="12"/>
      <c r="H3" s="12"/>
      <c r="I3" s="12"/>
      <c r="J3" s="12"/>
      <c r="K3" s="12"/>
      <c r="L3" s="13"/>
      <c r="AT3" s="10" t="s">
        <v>40</v>
      </c>
    </row>
    <row r="4" spans="2:46" ht="24.95" hidden="1" customHeight="1" x14ac:dyDescent="0.2">
      <c r="B4" s="13"/>
      <c r="D4" s="14" t="s">
        <v>44</v>
      </c>
      <c r="L4" s="13"/>
      <c r="M4" s="37" t="s">
        <v>3</v>
      </c>
      <c r="AT4" s="10" t="s">
        <v>0</v>
      </c>
    </row>
    <row r="5" spans="2:46" ht="6.95" hidden="1" customHeight="1" x14ac:dyDescent="0.2">
      <c r="B5" s="13"/>
      <c r="L5" s="13"/>
    </row>
    <row r="6" spans="2:46" ht="12" hidden="1" customHeight="1" x14ac:dyDescent="0.2">
      <c r="B6" s="13"/>
      <c r="D6" s="16" t="s">
        <v>4</v>
      </c>
      <c r="L6" s="13"/>
    </row>
    <row r="7" spans="2:46" ht="16.5" hidden="1" customHeight="1" x14ac:dyDescent="0.2">
      <c r="B7" s="13"/>
      <c r="E7" s="135" t="e">
        <f>#REF!</f>
        <v>#REF!</v>
      </c>
      <c r="F7" s="136"/>
      <c r="G7" s="136"/>
      <c r="H7" s="136"/>
      <c r="L7" s="13"/>
    </row>
    <row r="8" spans="2:46" ht="12" hidden="1" customHeight="1" x14ac:dyDescent="0.2">
      <c r="B8" s="13"/>
      <c r="D8" s="16" t="s">
        <v>45</v>
      </c>
      <c r="L8" s="13"/>
    </row>
    <row r="9" spans="2:46" s="1" customFormat="1" ht="16.5" hidden="1" customHeight="1" x14ac:dyDescent="0.2">
      <c r="B9" s="19"/>
      <c r="E9" s="135" t="s">
        <v>158</v>
      </c>
      <c r="F9" s="137"/>
      <c r="G9" s="137"/>
      <c r="H9" s="137"/>
      <c r="L9" s="19"/>
    </row>
    <row r="10" spans="2:46" s="1" customFormat="1" ht="12" hidden="1" customHeight="1" x14ac:dyDescent="0.2">
      <c r="B10" s="19"/>
      <c r="D10" s="16" t="s">
        <v>46</v>
      </c>
      <c r="L10" s="19"/>
    </row>
    <row r="11" spans="2:46" s="1" customFormat="1" ht="16.5" hidden="1" customHeight="1" x14ac:dyDescent="0.2">
      <c r="B11" s="19"/>
      <c r="E11" s="131" t="s">
        <v>159</v>
      </c>
      <c r="F11" s="137"/>
      <c r="G11" s="137"/>
      <c r="H11" s="137"/>
      <c r="L11" s="19"/>
    </row>
    <row r="12" spans="2:46" s="1" customFormat="1" ht="11.25" hidden="1" x14ac:dyDescent="0.2">
      <c r="B12" s="19"/>
      <c r="L12" s="19"/>
    </row>
    <row r="13" spans="2:46" s="1" customFormat="1" ht="12" hidden="1" customHeight="1" x14ac:dyDescent="0.2">
      <c r="B13" s="19"/>
      <c r="D13" s="16" t="s">
        <v>5</v>
      </c>
      <c r="F13" s="15" t="s">
        <v>6</v>
      </c>
      <c r="I13" s="16" t="s">
        <v>7</v>
      </c>
      <c r="J13" s="15" t="s">
        <v>6</v>
      </c>
      <c r="L13" s="19"/>
    </row>
    <row r="14" spans="2:46" s="1" customFormat="1" ht="12" hidden="1" customHeight="1" x14ac:dyDescent="0.2">
      <c r="B14" s="19"/>
      <c r="D14" s="16" t="s">
        <v>8</v>
      </c>
      <c r="F14" s="15" t="s">
        <v>47</v>
      </c>
      <c r="I14" s="16" t="s">
        <v>9</v>
      </c>
      <c r="J14" s="25" t="e">
        <f>#REF!</f>
        <v>#REF!</v>
      </c>
      <c r="L14" s="19"/>
    </row>
    <row r="15" spans="2:46" s="1" customFormat="1" ht="10.9" hidden="1" customHeight="1" x14ac:dyDescent="0.2">
      <c r="B15" s="19"/>
      <c r="L15" s="19"/>
    </row>
    <row r="16" spans="2:46" s="1" customFormat="1" ht="12" hidden="1" customHeight="1" x14ac:dyDescent="0.2">
      <c r="B16" s="19"/>
      <c r="D16" s="16" t="s">
        <v>10</v>
      </c>
      <c r="I16" s="16" t="s">
        <v>11</v>
      </c>
      <c r="J16" s="15" t="s">
        <v>6</v>
      </c>
      <c r="L16" s="19"/>
    </row>
    <row r="17" spans="2:12" s="1" customFormat="1" ht="18" hidden="1" customHeight="1" x14ac:dyDescent="0.2">
      <c r="B17" s="19"/>
      <c r="E17" s="15" t="s">
        <v>12</v>
      </c>
      <c r="I17" s="16" t="s">
        <v>13</v>
      </c>
      <c r="J17" s="15" t="s">
        <v>6</v>
      </c>
      <c r="L17" s="19"/>
    </row>
    <row r="18" spans="2:12" s="1" customFormat="1" ht="6.95" hidden="1" customHeight="1" x14ac:dyDescent="0.2">
      <c r="B18" s="19"/>
      <c r="L18" s="19"/>
    </row>
    <row r="19" spans="2:12" s="1" customFormat="1" ht="12" hidden="1" customHeight="1" x14ac:dyDescent="0.2">
      <c r="B19" s="19"/>
      <c r="D19" s="16" t="s">
        <v>14</v>
      </c>
      <c r="I19" s="16" t="s">
        <v>11</v>
      </c>
      <c r="J19" s="17" t="e">
        <f>#REF!</f>
        <v>#REF!</v>
      </c>
      <c r="L19" s="19"/>
    </row>
    <row r="20" spans="2:12" s="1" customFormat="1" ht="18" hidden="1" customHeight="1" x14ac:dyDescent="0.2">
      <c r="B20" s="19"/>
      <c r="E20" s="138" t="e">
        <f>#REF!</f>
        <v>#REF!</v>
      </c>
      <c r="F20" s="132"/>
      <c r="G20" s="132"/>
      <c r="H20" s="132"/>
      <c r="I20" s="16" t="s">
        <v>13</v>
      </c>
      <c r="J20" s="17" t="e">
        <f>#REF!</f>
        <v>#REF!</v>
      </c>
      <c r="L20" s="19"/>
    </row>
    <row r="21" spans="2:12" s="1" customFormat="1" ht="6.95" hidden="1" customHeight="1" x14ac:dyDescent="0.2">
      <c r="B21" s="19"/>
      <c r="L21" s="19"/>
    </row>
    <row r="22" spans="2:12" s="1" customFormat="1" ht="12" hidden="1" customHeight="1" x14ac:dyDescent="0.2">
      <c r="B22" s="19"/>
      <c r="D22" s="16" t="s">
        <v>15</v>
      </c>
      <c r="I22" s="16" t="s">
        <v>11</v>
      </c>
      <c r="J22" s="15" t="s">
        <v>6</v>
      </c>
      <c r="L22" s="19"/>
    </row>
    <row r="23" spans="2:12" s="1" customFormat="1" ht="18" hidden="1" customHeight="1" x14ac:dyDescent="0.2">
      <c r="B23" s="19"/>
      <c r="E23" s="15" t="s">
        <v>16</v>
      </c>
      <c r="I23" s="16" t="s">
        <v>13</v>
      </c>
      <c r="J23" s="15" t="s">
        <v>6</v>
      </c>
      <c r="L23" s="19"/>
    </row>
    <row r="24" spans="2:12" s="1" customFormat="1" ht="6.95" hidden="1" customHeight="1" x14ac:dyDescent="0.2">
      <c r="B24" s="19"/>
      <c r="L24" s="19"/>
    </row>
    <row r="25" spans="2:12" s="1" customFormat="1" ht="12" hidden="1" customHeight="1" x14ac:dyDescent="0.2">
      <c r="B25" s="19"/>
      <c r="D25" s="16" t="s">
        <v>18</v>
      </c>
      <c r="I25" s="16" t="s">
        <v>11</v>
      </c>
      <c r="J25" s="15" t="e">
        <f>IF(#REF!="","",#REF!)</f>
        <v>#REF!</v>
      </c>
      <c r="L25" s="19"/>
    </row>
    <row r="26" spans="2:12" s="1" customFormat="1" ht="18" hidden="1" customHeight="1" x14ac:dyDescent="0.2">
      <c r="B26" s="19"/>
      <c r="E26" s="15" t="e">
        <f>IF(#REF!="","",#REF!)</f>
        <v>#REF!</v>
      </c>
      <c r="I26" s="16" t="s">
        <v>13</v>
      </c>
      <c r="J26" s="15" t="e">
        <f>IF(#REF!="","",#REF!)</f>
        <v>#REF!</v>
      </c>
      <c r="L26" s="19"/>
    </row>
    <row r="27" spans="2:12" s="1" customFormat="1" ht="6.95" hidden="1" customHeight="1" x14ac:dyDescent="0.2">
      <c r="B27" s="19"/>
      <c r="L27" s="19"/>
    </row>
    <row r="28" spans="2:12" s="1" customFormat="1" ht="12" hidden="1" customHeight="1" x14ac:dyDescent="0.2">
      <c r="B28" s="19"/>
      <c r="D28" s="16" t="s">
        <v>19</v>
      </c>
      <c r="L28" s="19"/>
    </row>
    <row r="29" spans="2:12" s="2" customFormat="1" ht="16.5" hidden="1" customHeight="1" x14ac:dyDescent="0.2">
      <c r="B29" s="38"/>
      <c r="E29" s="134" t="s">
        <v>6</v>
      </c>
      <c r="F29" s="134"/>
      <c r="G29" s="134"/>
      <c r="H29" s="134"/>
      <c r="L29" s="38"/>
    </row>
    <row r="30" spans="2:12" s="1" customFormat="1" ht="6.95" hidden="1" customHeight="1" x14ac:dyDescent="0.2">
      <c r="B30" s="19"/>
      <c r="L30" s="19"/>
    </row>
    <row r="31" spans="2:12" s="1" customFormat="1" ht="6.95" hidden="1" customHeight="1" x14ac:dyDescent="0.2">
      <c r="B31" s="19"/>
      <c r="D31" s="26"/>
      <c r="E31" s="26"/>
      <c r="F31" s="26"/>
      <c r="G31" s="26"/>
      <c r="H31" s="26"/>
      <c r="I31" s="26"/>
      <c r="J31" s="26"/>
      <c r="K31" s="26"/>
      <c r="L31" s="19"/>
    </row>
    <row r="32" spans="2:12" s="1" customFormat="1" ht="25.35" hidden="1" customHeight="1" x14ac:dyDescent="0.2">
      <c r="B32" s="19"/>
      <c r="D32" s="39" t="s">
        <v>20</v>
      </c>
      <c r="J32" s="35">
        <f>ROUND(J90, 2)</f>
        <v>0</v>
      </c>
      <c r="L32" s="19"/>
    </row>
    <row r="33" spans="2:12" s="1" customFormat="1" ht="6.95" hidden="1" customHeight="1" x14ac:dyDescent="0.2">
      <c r="B33" s="19"/>
      <c r="D33" s="26"/>
      <c r="E33" s="26"/>
      <c r="F33" s="26"/>
      <c r="G33" s="26"/>
      <c r="H33" s="26"/>
      <c r="I33" s="26"/>
      <c r="J33" s="26"/>
      <c r="K33" s="26"/>
      <c r="L33" s="19"/>
    </row>
    <row r="34" spans="2:12" s="1" customFormat="1" ht="14.45" hidden="1" customHeight="1" x14ac:dyDescent="0.2">
      <c r="B34" s="19"/>
      <c r="F34" s="20" t="s">
        <v>22</v>
      </c>
      <c r="I34" s="20" t="s">
        <v>21</v>
      </c>
      <c r="J34" s="20" t="s">
        <v>23</v>
      </c>
      <c r="L34" s="19"/>
    </row>
    <row r="35" spans="2:12" s="1" customFormat="1" ht="14.45" hidden="1" customHeight="1" x14ac:dyDescent="0.2">
      <c r="B35" s="19"/>
      <c r="D35" s="27" t="s">
        <v>24</v>
      </c>
      <c r="E35" s="16" t="s">
        <v>25</v>
      </c>
      <c r="F35" s="36">
        <f>ROUND((SUM(BE90:BE149)),  2)</f>
        <v>0</v>
      </c>
      <c r="I35" s="40">
        <v>0.21</v>
      </c>
      <c r="J35" s="36">
        <f>ROUND(((SUM(BE90:BE149))*I35),  2)</f>
        <v>0</v>
      </c>
      <c r="L35" s="19"/>
    </row>
    <row r="36" spans="2:12" s="1" customFormat="1" ht="14.45" hidden="1" customHeight="1" x14ac:dyDescent="0.2">
      <c r="B36" s="19"/>
      <c r="E36" s="16" t="s">
        <v>26</v>
      </c>
      <c r="F36" s="36">
        <f>ROUND((SUM(BF90:BF149)),  2)</f>
        <v>0</v>
      </c>
      <c r="I36" s="40">
        <v>0.12</v>
      </c>
      <c r="J36" s="36">
        <f>ROUND(((SUM(BF90:BF149))*I36),  2)</f>
        <v>0</v>
      </c>
      <c r="L36" s="19"/>
    </row>
    <row r="37" spans="2:12" s="1" customFormat="1" ht="14.45" hidden="1" customHeight="1" x14ac:dyDescent="0.2">
      <c r="B37" s="19"/>
      <c r="E37" s="16" t="s">
        <v>27</v>
      </c>
      <c r="F37" s="36">
        <f>ROUND((SUM(BG90:BG149)),  2)</f>
        <v>0</v>
      </c>
      <c r="I37" s="40">
        <v>0.21</v>
      </c>
      <c r="J37" s="36">
        <f>0</f>
        <v>0</v>
      </c>
      <c r="L37" s="19"/>
    </row>
    <row r="38" spans="2:12" s="1" customFormat="1" ht="14.45" hidden="1" customHeight="1" x14ac:dyDescent="0.2">
      <c r="B38" s="19"/>
      <c r="E38" s="16" t="s">
        <v>28</v>
      </c>
      <c r="F38" s="36">
        <f>ROUND((SUM(BH90:BH149)),  2)</f>
        <v>0</v>
      </c>
      <c r="I38" s="40">
        <v>0.12</v>
      </c>
      <c r="J38" s="36">
        <f>0</f>
        <v>0</v>
      </c>
      <c r="L38" s="19"/>
    </row>
    <row r="39" spans="2:12" s="1" customFormat="1" ht="14.45" hidden="1" customHeight="1" x14ac:dyDescent="0.2">
      <c r="B39" s="19"/>
      <c r="E39" s="16" t="s">
        <v>29</v>
      </c>
      <c r="F39" s="36">
        <f>ROUND((SUM(BI90:BI149)),  2)</f>
        <v>0</v>
      </c>
      <c r="I39" s="40">
        <v>0</v>
      </c>
      <c r="J39" s="36">
        <f>0</f>
        <v>0</v>
      </c>
      <c r="L39" s="19"/>
    </row>
    <row r="40" spans="2:12" s="1" customFormat="1" ht="6.95" hidden="1" customHeight="1" x14ac:dyDescent="0.2">
      <c r="B40" s="19"/>
      <c r="L40" s="19"/>
    </row>
    <row r="41" spans="2:12" s="1" customFormat="1" ht="25.35" hidden="1" customHeight="1" x14ac:dyDescent="0.2">
      <c r="B41" s="19"/>
      <c r="C41" s="41"/>
      <c r="D41" s="42" t="s">
        <v>30</v>
      </c>
      <c r="E41" s="29"/>
      <c r="F41" s="29"/>
      <c r="G41" s="43" t="s">
        <v>31</v>
      </c>
      <c r="H41" s="44" t="s">
        <v>32</v>
      </c>
      <c r="I41" s="29"/>
      <c r="J41" s="45">
        <f>SUM(J32:J39)</f>
        <v>0</v>
      </c>
      <c r="K41" s="46"/>
      <c r="L41" s="19"/>
    </row>
    <row r="42" spans="2:12" s="1" customFormat="1" ht="14.45" hidden="1" customHeight="1" x14ac:dyDescent="0.2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19"/>
    </row>
    <row r="43" spans="2:12" ht="11.25" hidden="1" x14ac:dyDescent="0.2"/>
    <row r="44" spans="2:12" ht="11.25" hidden="1" x14ac:dyDescent="0.2"/>
    <row r="45" spans="2:12" ht="11.25" hidden="1" x14ac:dyDescent="0.2"/>
    <row r="46" spans="2:12" s="1" customFormat="1" ht="6.95" customHeight="1" x14ac:dyDescent="0.2">
      <c r="B46" s="23"/>
      <c r="C46" s="24"/>
      <c r="D46" s="24"/>
      <c r="E46" s="24"/>
      <c r="F46" s="24"/>
      <c r="G46" s="24"/>
      <c r="H46" s="24"/>
      <c r="I46" s="24"/>
      <c r="J46" s="24"/>
      <c r="K46" s="24"/>
      <c r="L46" s="19"/>
    </row>
    <row r="47" spans="2:12" s="1" customFormat="1" ht="24.95" customHeight="1" x14ac:dyDescent="0.2">
      <c r="B47" s="19"/>
      <c r="C47" s="14" t="s">
        <v>48</v>
      </c>
      <c r="L47" s="19"/>
    </row>
    <row r="48" spans="2:12" s="1" customFormat="1" ht="6.95" customHeight="1" x14ac:dyDescent="0.2">
      <c r="B48" s="19"/>
      <c r="L48" s="19"/>
    </row>
    <row r="49" spans="2:47" s="1" customFormat="1" ht="12" customHeight="1" x14ac:dyDescent="0.2">
      <c r="B49" s="19"/>
      <c r="C49" s="16" t="s">
        <v>4</v>
      </c>
      <c r="L49" s="19"/>
    </row>
    <row r="50" spans="2:47" s="1" customFormat="1" ht="16.5" customHeight="1" x14ac:dyDescent="0.2">
      <c r="B50" s="19"/>
      <c r="E50" s="135" t="e">
        <f>E7</f>
        <v>#REF!</v>
      </c>
      <c r="F50" s="136"/>
      <c r="G50" s="136"/>
      <c r="H50" s="136"/>
      <c r="L50" s="19"/>
    </row>
    <row r="51" spans="2:47" ht="12" customHeight="1" x14ac:dyDescent="0.2">
      <c r="B51" s="13"/>
      <c r="C51" s="16" t="s">
        <v>45</v>
      </c>
      <c r="L51" s="13"/>
    </row>
    <row r="52" spans="2:47" s="1" customFormat="1" ht="16.5" customHeight="1" x14ac:dyDescent="0.2">
      <c r="B52" s="19"/>
      <c r="E52" s="135" t="s">
        <v>158</v>
      </c>
      <c r="F52" s="137"/>
      <c r="G52" s="137"/>
      <c r="H52" s="137"/>
      <c r="L52" s="19"/>
    </row>
    <row r="53" spans="2:47" s="1" customFormat="1" ht="12" customHeight="1" x14ac:dyDescent="0.2">
      <c r="B53" s="19"/>
      <c r="C53" s="16" t="s">
        <v>46</v>
      </c>
      <c r="L53" s="19"/>
    </row>
    <row r="54" spans="2:47" s="1" customFormat="1" ht="16.5" customHeight="1" x14ac:dyDescent="0.2">
      <c r="B54" s="19"/>
      <c r="E54" s="131" t="str">
        <f>E11</f>
        <v>B2 - Herní prvky</v>
      </c>
      <c r="F54" s="137"/>
      <c r="G54" s="137"/>
      <c r="H54" s="137"/>
      <c r="L54" s="19"/>
    </row>
    <row r="55" spans="2:47" s="1" customFormat="1" ht="6.95" customHeight="1" x14ac:dyDescent="0.2">
      <c r="B55" s="19"/>
      <c r="L55" s="19"/>
    </row>
    <row r="56" spans="2:47" s="1" customFormat="1" ht="12" customHeight="1" x14ac:dyDescent="0.2">
      <c r="B56" s="19"/>
      <c r="C56" s="16" t="s">
        <v>8</v>
      </c>
      <c r="F56" s="15" t="str">
        <f>F14</f>
        <v>Šternberk</v>
      </c>
      <c r="I56" s="16" t="s">
        <v>9</v>
      </c>
      <c r="J56" s="25" t="e">
        <f>IF(J14="","",J14)</f>
        <v>#REF!</v>
      </c>
      <c r="L56" s="19"/>
    </row>
    <row r="57" spans="2:47" s="1" customFormat="1" ht="6.95" customHeight="1" x14ac:dyDescent="0.2">
      <c r="B57" s="19"/>
      <c r="L57" s="19"/>
    </row>
    <row r="58" spans="2:47" s="1" customFormat="1" ht="15.2" customHeight="1" x14ac:dyDescent="0.2">
      <c r="B58" s="19"/>
      <c r="C58" s="16" t="s">
        <v>10</v>
      </c>
      <c r="F58" s="15" t="str">
        <f>E17</f>
        <v>Město Šternberk</v>
      </c>
      <c r="I58" s="16" t="s">
        <v>15</v>
      </c>
      <c r="J58" s="18" t="str">
        <f>E23</f>
        <v>CUBESPACE s.r.o.</v>
      </c>
      <c r="L58" s="19"/>
    </row>
    <row r="59" spans="2:47" s="1" customFormat="1" ht="15.2" customHeight="1" x14ac:dyDescent="0.2">
      <c r="B59" s="19"/>
      <c r="C59" s="16" t="s">
        <v>14</v>
      </c>
      <c r="F59" s="15" t="e">
        <f>IF(E20="","",E20)</f>
        <v>#REF!</v>
      </c>
      <c r="I59" s="16" t="s">
        <v>18</v>
      </c>
      <c r="J59" s="18" t="e">
        <f>E26</f>
        <v>#REF!</v>
      </c>
      <c r="L59" s="19"/>
    </row>
    <row r="60" spans="2:47" s="1" customFormat="1" ht="10.35" customHeight="1" x14ac:dyDescent="0.2">
      <c r="B60" s="19"/>
      <c r="L60" s="19"/>
    </row>
    <row r="61" spans="2:47" s="1" customFormat="1" ht="29.25" customHeight="1" x14ac:dyDescent="0.2">
      <c r="B61" s="19"/>
      <c r="C61" s="47" t="s">
        <v>49</v>
      </c>
      <c r="D61" s="41"/>
      <c r="E61" s="41"/>
      <c r="F61" s="41"/>
      <c r="G61" s="41"/>
      <c r="H61" s="41"/>
      <c r="I61" s="41"/>
      <c r="J61" s="48" t="s">
        <v>50</v>
      </c>
      <c r="K61" s="41"/>
      <c r="L61" s="19"/>
    </row>
    <row r="62" spans="2:47" s="1" customFormat="1" ht="10.35" customHeight="1" x14ac:dyDescent="0.2">
      <c r="B62" s="19"/>
      <c r="L62" s="19"/>
    </row>
    <row r="63" spans="2:47" s="1" customFormat="1" ht="22.9" customHeight="1" x14ac:dyDescent="0.2">
      <c r="B63" s="19"/>
      <c r="C63" s="49" t="s">
        <v>36</v>
      </c>
      <c r="J63" s="35">
        <f>J90</f>
        <v>0</v>
      </c>
      <c r="L63" s="19"/>
      <c r="AU63" s="10" t="s">
        <v>51</v>
      </c>
    </row>
    <row r="64" spans="2:47" s="3" customFormat="1" ht="24.95" customHeight="1" x14ac:dyDescent="0.2">
      <c r="B64" s="50"/>
      <c r="D64" s="51" t="s">
        <v>52</v>
      </c>
      <c r="E64" s="52"/>
      <c r="F64" s="52"/>
      <c r="G64" s="52"/>
      <c r="H64" s="52"/>
      <c r="I64" s="52"/>
      <c r="J64" s="53">
        <f>J91</f>
        <v>0</v>
      </c>
      <c r="L64" s="50"/>
    </row>
    <row r="65" spans="2:12" s="4" customFormat="1" ht="19.899999999999999" customHeight="1" x14ac:dyDescent="0.2">
      <c r="B65" s="54"/>
      <c r="D65" s="55" t="s">
        <v>53</v>
      </c>
      <c r="E65" s="56"/>
      <c r="F65" s="56"/>
      <c r="G65" s="56"/>
      <c r="H65" s="56"/>
      <c r="I65" s="56"/>
      <c r="J65" s="57">
        <f>J92</f>
        <v>0</v>
      </c>
      <c r="L65" s="54"/>
    </row>
    <row r="66" spans="2:12" s="4" customFormat="1" ht="19.899999999999999" customHeight="1" x14ac:dyDescent="0.2">
      <c r="B66" s="54"/>
      <c r="D66" s="55" t="s">
        <v>54</v>
      </c>
      <c r="E66" s="56"/>
      <c r="F66" s="56"/>
      <c r="G66" s="56"/>
      <c r="H66" s="56"/>
      <c r="I66" s="56"/>
      <c r="J66" s="57">
        <f>J117</f>
        <v>0</v>
      </c>
      <c r="L66" s="54"/>
    </row>
    <row r="67" spans="2:12" s="4" customFormat="1" ht="19.899999999999999" customHeight="1" x14ac:dyDescent="0.2">
      <c r="B67" s="54"/>
      <c r="D67" s="55" t="s">
        <v>55</v>
      </c>
      <c r="E67" s="56"/>
      <c r="F67" s="56"/>
      <c r="G67" s="56"/>
      <c r="H67" s="56"/>
      <c r="I67" s="56"/>
      <c r="J67" s="57">
        <f>J122</f>
        <v>0</v>
      </c>
      <c r="L67" s="54"/>
    </row>
    <row r="68" spans="2:12" s="4" customFormat="1" ht="19.899999999999999" customHeight="1" x14ac:dyDescent="0.2">
      <c r="B68" s="54"/>
      <c r="D68" s="55" t="s">
        <v>56</v>
      </c>
      <c r="E68" s="56"/>
      <c r="F68" s="56"/>
      <c r="G68" s="56"/>
      <c r="H68" s="56"/>
      <c r="I68" s="56"/>
      <c r="J68" s="57">
        <f>J147</f>
        <v>0</v>
      </c>
      <c r="L68" s="54"/>
    </row>
    <row r="69" spans="2:12" s="1" customFormat="1" ht="21.75" customHeight="1" x14ac:dyDescent="0.2">
      <c r="B69" s="19"/>
      <c r="L69" s="19"/>
    </row>
    <row r="70" spans="2:12" s="1" customFormat="1" ht="6.95" customHeight="1" x14ac:dyDescent="0.2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19"/>
    </row>
    <row r="74" spans="2:12" s="1" customFormat="1" ht="6.95" customHeight="1" x14ac:dyDescent="0.2">
      <c r="B74" s="23"/>
      <c r="C74" s="24"/>
      <c r="D74" s="24"/>
      <c r="E74" s="24"/>
      <c r="F74" s="24"/>
      <c r="G74" s="24"/>
      <c r="H74" s="24"/>
      <c r="I74" s="24"/>
      <c r="J74" s="24"/>
      <c r="K74" s="24"/>
      <c r="L74" s="19"/>
    </row>
    <row r="75" spans="2:12" s="1" customFormat="1" ht="24.95" customHeight="1" x14ac:dyDescent="0.2">
      <c r="B75" s="19"/>
      <c r="C75" s="14" t="s">
        <v>58</v>
      </c>
      <c r="L75" s="19"/>
    </row>
    <row r="76" spans="2:12" s="1" customFormat="1" ht="6.95" customHeight="1" x14ac:dyDescent="0.2">
      <c r="B76" s="19"/>
      <c r="L76" s="19"/>
    </row>
    <row r="77" spans="2:12" s="1" customFormat="1" ht="12" customHeight="1" x14ac:dyDescent="0.2">
      <c r="B77" s="19"/>
      <c r="C77" s="16" t="s">
        <v>4</v>
      </c>
      <c r="L77" s="19"/>
    </row>
    <row r="78" spans="2:12" s="1" customFormat="1" ht="16.5" customHeight="1" x14ac:dyDescent="0.2">
      <c r="B78" s="19"/>
      <c r="E78" s="135" t="e">
        <f>E7</f>
        <v>#REF!</v>
      </c>
      <c r="F78" s="136"/>
      <c r="G78" s="136"/>
      <c r="H78" s="136"/>
      <c r="L78" s="19"/>
    </row>
    <row r="79" spans="2:12" ht="12" customHeight="1" x14ac:dyDescent="0.2">
      <c r="B79" s="13"/>
      <c r="C79" s="16" t="s">
        <v>45</v>
      </c>
      <c r="L79" s="13"/>
    </row>
    <row r="80" spans="2:12" s="1" customFormat="1" ht="16.5" customHeight="1" x14ac:dyDescent="0.2">
      <c r="B80" s="19"/>
      <c r="E80" s="135" t="s">
        <v>158</v>
      </c>
      <c r="F80" s="137"/>
      <c r="G80" s="137"/>
      <c r="H80" s="137"/>
      <c r="L80" s="19"/>
    </row>
    <row r="81" spans="2:65" s="1" customFormat="1" ht="12" customHeight="1" x14ac:dyDescent="0.2">
      <c r="B81" s="19"/>
      <c r="C81" s="16" t="s">
        <v>46</v>
      </c>
      <c r="L81" s="19"/>
    </row>
    <row r="82" spans="2:65" s="1" customFormat="1" ht="16.5" customHeight="1" x14ac:dyDescent="0.2">
      <c r="B82" s="19"/>
      <c r="E82" s="131" t="str">
        <f>E11</f>
        <v>B2 - Herní prvky</v>
      </c>
      <c r="F82" s="137"/>
      <c r="G82" s="137"/>
      <c r="H82" s="137"/>
      <c r="L82" s="19"/>
    </row>
    <row r="83" spans="2:65" s="1" customFormat="1" ht="6.95" customHeight="1" x14ac:dyDescent="0.2">
      <c r="B83" s="19"/>
      <c r="L83" s="19"/>
    </row>
    <row r="84" spans="2:65" s="1" customFormat="1" ht="12" customHeight="1" x14ac:dyDescent="0.2">
      <c r="B84" s="19"/>
      <c r="C84" s="16" t="s">
        <v>8</v>
      </c>
      <c r="F84" s="15" t="str">
        <f>F14</f>
        <v>Šternberk</v>
      </c>
      <c r="I84" s="16" t="s">
        <v>9</v>
      </c>
      <c r="J84" s="25" t="e">
        <f>IF(J14="","",J14)</f>
        <v>#REF!</v>
      </c>
      <c r="L84" s="19"/>
    </row>
    <row r="85" spans="2:65" s="1" customFormat="1" ht="6.95" customHeight="1" x14ac:dyDescent="0.2">
      <c r="B85" s="19"/>
      <c r="L85" s="19"/>
    </row>
    <row r="86" spans="2:65" s="1" customFormat="1" ht="15.2" customHeight="1" x14ac:dyDescent="0.2">
      <c r="B86" s="19"/>
      <c r="C86" s="16" t="s">
        <v>10</v>
      </c>
      <c r="F86" s="15" t="str">
        <f>E17</f>
        <v>Město Šternberk</v>
      </c>
      <c r="I86" s="16" t="s">
        <v>15</v>
      </c>
      <c r="J86" s="18" t="str">
        <f>E23</f>
        <v>CUBESPACE s.r.o.</v>
      </c>
      <c r="L86" s="19"/>
    </row>
    <row r="87" spans="2:65" s="1" customFormat="1" ht="15.2" customHeight="1" x14ac:dyDescent="0.2">
      <c r="B87" s="19"/>
      <c r="C87" s="16" t="s">
        <v>14</v>
      </c>
      <c r="F87" s="15" t="e">
        <f>IF(E20="","",E20)</f>
        <v>#REF!</v>
      </c>
      <c r="I87" s="16" t="s">
        <v>18</v>
      </c>
      <c r="J87" s="18" t="e">
        <f>E26</f>
        <v>#REF!</v>
      </c>
      <c r="L87" s="19"/>
    </row>
    <row r="88" spans="2:65" s="1" customFormat="1" ht="10.35" customHeight="1" x14ac:dyDescent="0.2">
      <c r="B88" s="19"/>
      <c r="L88" s="19"/>
    </row>
    <row r="89" spans="2:65" s="5" customFormat="1" ht="29.25" customHeight="1" x14ac:dyDescent="0.2">
      <c r="B89" s="58"/>
      <c r="C89" s="59" t="s">
        <v>59</v>
      </c>
      <c r="D89" s="60" t="s">
        <v>35</v>
      </c>
      <c r="E89" s="60" t="s">
        <v>33</v>
      </c>
      <c r="F89" s="60" t="s">
        <v>34</v>
      </c>
      <c r="G89" s="60" t="s">
        <v>60</v>
      </c>
      <c r="H89" s="60" t="s">
        <v>61</v>
      </c>
      <c r="I89" s="60" t="s">
        <v>62</v>
      </c>
      <c r="J89" s="60" t="s">
        <v>50</v>
      </c>
      <c r="K89" s="61" t="s">
        <v>63</v>
      </c>
      <c r="L89" s="58"/>
      <c r="M89" s="30" t="s">
        <v>6</v>
      </c>
      <c r="N89" s="31" t="s">
        <v>24</v>
      </c>
      <c r="O89" s="31" t="s">
        <v>64</v>
      </c>
      <c r="P89" s="31" t="s">
        <v>65</v>
      </c>
      <c r="Q89" s="31" t="s">
        <v>66</v>
      </c>
      <c r="R89" s="31" t="s">
        <v>67</v>
      </c>
      <c r="S89" s="31" t="s">
        <v>68</v>
      </c>
      <c r="T89" s="32" t="s">
        <v>69</v>
      </c>
    </row>
    <row r="90" spans="2:65" s="1" customFormat="1" ht="22.9" customHeight="1" x14ac:dyDescent="0.25">
      <c r="B90" s="19"/>
      <c r="C90" s="34" t="s">
        <v>70</v>
      </c>
      <c r="J90" s="62">
        <f>BK90</f>
        <v>0</v>
      </c>
      <c r="L90" s="19"/>
      <c r="M90" s="33"/>
      <c r="N90" s="26"/>
      <c r="O90" s="26"/>
      <c r="P90" s="63">
        <f>P91</f>
        <v>0</v>
      </c>
      <c r="Q90" s="26"/>
      <c r="R90" s="63">
        <f>R91</f>
        <v>12.874905120000001</v>
      </c>
      <c r="S90" s="26"/>
      <c r="T90" s="64">
        <f>T91</f>
        <v>0</v>
      </c>
      <c r="AT90" s="10" t="s">
        <v>37</v>
      </c>
      <c r="AU90" s="10" t="s">
        <v>51</v>
      </c>
      <c r="BK90" s="65">
        <f>BK91</f>
        <v>0</v>
      </c>
    </row>
    <row r="91" spans="2:65" s="6" customFormat="1" ht="25.9" customHeight="1" x14ac:dyDescent="0.2">
      <c r="B91" s="66"/>
      <c r="D91" s="67" t="s">
        <v>37</v>
      </c>
      <c r="E91" s="68" t="s">
        <v>71</v>
      </c>
      <c r="F91" s="68" t="s">
        <v>72</v>
      </c>
      <c r="I91" s="69"/>
      <c r="J91" s="70">
        <f>BK91</f>
        <v>0</v>
      </c>
      <c r="L91" s="66"/>
      <c r="M91" s="71"/>
      <c r="P91" s="72">
        <f>P92+P117+P122+P147</f>
        <v>0</v>
      </c>
      <c r="R91" s="72">
        <f>R92+R117+R122+R147</f>
        <v>12.874905120000001</v>
      </c>
      <c r="T91" s="73">
        <f>T92+T117+T122+T147</f>
        <v>0</v>
      </c>
      <c r="AR91" s="67" t="s">
        <v>39</v>
      </c>
      <c r="AT91" s="74" t="s">
        <v>37</v>
      </c>
      <c r="AU91" s="74" t="s">
        <v>38</v>
      </c>
      <c r="AY91" s="67" t="s">
        <v>73</v>
      </c>
      <c r="BK91" s="75">
        <f>BK92+BK117+BK122+BK147</f>
        <v>0</v>
      </c>
    </row>
    <row r="92" spans="2:65" s="6" customFormat="1" ht="22.9" customHeight="1" x14ac:dyDescent="0.2">
      <c r="B92" s="66"/>
      <c r="D92" s="67" t="s">
        <v>37</v>
      </c>
      <c r="E92" s="76" t="s">
        <v>39</v>
      </c>
      <c r="F92" s="76" t="s">
        <v>74</v>
      </c>
      <c r="I92" s="69"/>
      <c r="J92" s="77">
        <f>BK92</f>
        <v>0</v>
      </c>
      <c r="L92" s="66"/>
      <c r="M92" s="71"/>
      <c r="P92" s="72">
        <f>SUM(P93:P116)</f>
        <v>0</v>
      </c>
      <c r="R92" s="72">
        <f>SUM(R93:R116)</f>
        <v>0</v>
      </c>
      <c r="T92" s="73">
        <f>SUM(T93:T116)</f>
        <v>0</v>
      </c>
      <c r="AR92" s="67" t="s">
        <v>39</v>
      </c>
      <c r="AT92" s="74" t="s">
        <v>37</v>
      </c>
      <c r="AU92" s="74" t="s">
        <v>39</v>
      </c>
      <c r="AY92" s="67" t="s">
        <v>73</v>
      </c>
      <c r="BK92" s="75">
        <f>SUM(BK93:BK116)</f>
        <v>0</v>
      </c>
    </row>
    <row r="93" spans="2:65" s="1" customFormat="1" ht="49.15" customHeight="1" x14ac:dyDescent="0.2">
      <c r="B93" s="19"/>
      <c r="C93" s="78" t="s">
        <v>39</v>
      </c>
      <c r="D93" s="78" t="s">
        <v>75</v>
      </c>
      <c r="E93" s="79" t="s">
        <v>160</v>
      </c>
      <c r="F93" s="80" t="s">
        <v>161</v>
      </c>
      <c r="G93" s="81" t="s">
        <v>83</v>
      </c>
      <c r="H93" s="82">
        <v>5.2080000000000002</v>
      </c>
      <c r="I93" s="83"/>
      <c r="J93" s="84">
        <f>ROUND(I93*H93,2)</f>
        <v>0</v>
      </c>
      <c r="K93" s="80" t="s">
        <v>76</v>
      </c>
      <c r="L93" s="19"/>
      <c r="M93" s="85" t="s">
        <v>6</v>
      </c>
      <c r="N93" s="86" t="s">
        <v>25</v>
      </c>
      <c r="P93" s="87">
        <f>O93*H93</f>
        <v>0</v>
      </c>
      <c r="Q93" s="87">
        <v>0</v>
      </c>
      <c r="R93" s="87">
        <f>Q93*H93</f>
        <v>0</v>
      </c>
      <c r="S93" s="87">
        <v>0</v>
      </c>
      <c r="T93" s="88">
        <f>S93*H93</f>
        <v>0</v>
      </c>
      <c r="AR93" s="89" t="s">
        <v>77</v>
      </c>
      <c r="AT93" s="89" t="s">
        <v>75</v>
      </c>
      <c r="AU93" s="89" t="s">
        <v>40</v>
      </c>
      <c r="AY93" s="10" t="s">
        <v>73</v>
      </c>
      <c r="BE93" s="90">
        <f>IF(N93="základní",J93,0)</f>
        <v>0</v>
      </c>
      <c r="BF93" s="90">
        <f>IF(N93="snížená",J93,0)</f>
        <v>0</v>
      </c>
      <c r="BG93" s="90">
        <f>IF(N93="zákl. přenesená",J93,0)</f>
        <v>0</v>
      </c>
      <c r="BH93" s="90">
        <f>IF(N93="sníž. přenesená",J93,0)</f>
        <v>0</v>
      </c>
      <c r="BI93" s="90">
        <f>IF(N93="nulová",J93,0)</f>
        <v>0</v>
      </c>
      <c r="BJ93" s="10" t="s">
        <v>39</v>
      </c>
      <c r="BK93" s="90">
        <f>ROUND(I93*H93,2)</f>
        <v>0</v>
      </c>
      <c r="BL93" s="10" t="s">
        <v>77</v>
      </c>
      <c r="BM93" s="89" t="s">
        <v>162</v>
      </c>
    </row>
    <row r="94" spans="2:65" s="1" customFormat="1" ht="11.25" x14ac:dyDescent="0.2">
      <c r="B94" s="19"/>
      <c r="D94" s="91" t="s">
        <v>78</v>
      </c>
      <c r="F94" s="92" t="s">
        <v>163</v>
      </c>
      <c r="I94" s="93"/>
      <c r="L94" s="19"/>
      <c r="M94" s="94"/>
      <c r="T94" s="28"/>
      <c r="AT94" s="10" t="s">
        <v>78</v>
      </c>
      <c r="AU94" s="10" t="s">
        <v>40</v>
      </c>
    </row>
    <row r="95" spans="2:65" s="7" customFormat="1" ht="11.25" x14ac:dyDescent="0.2">
      <c r="B95" s="95"/>
      <c r="D95" s="96" t="s">
        <v>79</v>
      </c>
      <c r="E95" s="97" t="s">
        <v>6</v>
      </c>
      <c r="F95" s="98" t="s">
        <v>164</v>
      </c>
      <c r="H95" s="97" t="s">
        <v>6</v>
      </c>
      <c r="I95" s="99"/>
      <c r="L95" s="95"/>
      <c r="M95" s="100"/>
      <c r="T95" s="101"/>
      <c r="AT95" s="97" t="s">
        <v>79</v>
      </c>
      <c r="AU95" s="97" t="s">
        <v>40</v>
      </c>
      <c r="AV95" s="7" t="s">
        <v>39</v>
      </c>
      <c r="AW95" s="7" t="s">
        <v>17</v>
      </c>
      <c r="AX95" s="7" t="s">
        <v>38</v>
      </c>
      <c r="AY95" s="97" t="s">
        <v>73</v>
      </c>
    </row>
    <row r="96" spans="2:65" s="7" customFormat="1" ht="11.25" x14ac:dyDescent="0.2">
      <c r="B96" s="95"/>
      <c r="D96" s="96" t="s">
        <v>79</v>
      </c>
      <c r="E96" s="97" t="s">
        <v>6</v>
      </c>
      <c r="F96" s="98" t="s">
        <v>165</v>
      </c>
      <c r="H96" s="97" t="s">
        <v>6</v>
      </c>
      <c r="I96" s="99"/>
      <c r="L96" s="95"/>
      <c r="M96" s="100"/>
      <c r="T96" s="101"/>
      <c r="AT96" s="97" t="s">
        <v>79</v>
      </c>
      <c r="AU96" s="97" t="s">
        <v>40</v>
      </c>
      <c r="AV96" s="7" t="s">
        <v>39</v>
      </c>
      <c r="AW96" s="7" t="s">
        <v>17</v>
      </c>
      <c r="AX96" s="7" t="s">
        <v>38</v>
      </c>
      <c r="AY96" s="97" t="s">
        <v>73</v>
      </c>
    </row>
    <row r="97" spans="2:65" s="8" customFormat="1" ht="11.25" x14ac:dyDescent="0.2">
      <c r="B97" s="102"/>
      <c r="D97" s="96" t="s">
        <v>79</v>
      </c>
      <c r="E97" s="103" t="s">
        <v>6</v>
      </c>
      <c r="F97" s="104" t="s">
        <v>166</v>
      </c>
      <c r="H97" s="105">
        <v>0.51200000000000001</v>
      </c>
      <c r="I97" s="106"/>
      <c r="L97" s="102"/>
      <c r="M97" s="107"/>
      <c r="T97" s="108"/>
      <c r="AT97" s="103" t="s">
        <v>79</v>
      </c>
      <c r="AU97" s="103" t="s">
        <v>40</v>
      </c>
      <c r="AV97" s="8" t="s">
        <v>40</v>
      </c>
      <c r="AW97" s="8" t="s">
        <v>17</v>
      </c>
      <c r="AX97" s="8" t="s">
        <v>38</v>
      </c>
      <c r="AY97" s="103" t="s">
        <v>73</v>
      </c>
    </row>
    <row r="98" spans="2:65" s="7" customFormat="1" ht="11.25" x14ac:dyDescent="0.2">
      <c r="B98" s="95"/>
      <c r="D98" s="96" t="s">
        <v>79</v>
      </c>
      <c r="E98" s="97" t="s">
        <v>6</v>
      </c>
      <c r="F98" s="98" t="s">
        <v>167</v>
      </c>
      <c r="H98" s="97" t="s">
        <v>6</v>
      </c>
      <c r="I98" s="99"/>
      <c r="L98" s="95"/>
      <c r="M98" s="100"/>
      <c r="T98" s="101"/>
      <c r="AT98" s="97" t="s">
        <v>79</v>
      </c>
      <c r="AU98" s="97" t="s">
        <v>40</v>
      </c>
      <c r="AV98" s="7" t="s">
        <v>39</v>
      </c>
      <c r="AW98" s="7" t="s">
        <v>17</v>
      </c>
      <c r="AX98" s="7" t="s">
        <v>38</v>
      </c>
      <c r="AY98" s="97" t="s">
        <v>73</v>
      </c>
    </row>
    <row r="99" spans="2:65" s="8" customFormat="1" ht="11.25" x14ac:dyDescent="0.2">
      <c r="B99" s="102"/>
      <c r="D99" s="96" t="s">
        <v>79</v>
      </c>
      <c r="E99" s="103" t="s">
        <v>6</v>
      </c>
      <c r="F99" s="104" t="s">
        <v>168</v>
      </c>
      <c r="H99" s="105">
        <v>7.1999999999999995E-2</v>
      </c>
      <c r="I99" s="106"/>
      <c r="L99" s="102"/>
      <c r="M99" s="107"/>
      <c r="T99" s="108"/>
      <c r="AT99" s="103" t="s">
        <v>79</v>
      </c>
      <c r="AU99" s="103" t="s">
        <v>40</v>
      </c>
      <c r="AV99" s="8" t="s">
        <v>40</v>
      </c>
      <c r="AW99" s="8" t="s">
        <v>17</v>
      </c>
      <c r="AX99" s="8" t="s">
        <v>38</v>
      </c>
      <c r="AY99" s="103" t="s">
        <v>73</v>
      </c>
    </row>
    <row r="100" spans="2:65" s="7" customFormat="1" ht="11.25" x14ac:dyDescent="0.2">
      <c r="B100" s="95"/>
      <c r="D100" s="96" t="s">
        <v>79</v>
      </c>
      <c r="E100" s="97" t="s">
        <v>6</v>
      </c>
      <c r="F100" s="98" t="s">
        <v>169</v>
      </c>
      <c r="H100" s="97" t="s">
        <v>6</v>
      </c>
      <c r="I100" s="99"/>
      <c r="L100" s="95"/>
      <c r="M100" s="100"/>
      <c r="T100" s="101"/>
      <c r="AT100" s="97" t="s">
        <v>79</v>
      </c>
      <c r="AU100" s="97" t="s">
        <v>40</v>
      </c>
      <c r="AV100" s="7" t="s">
        <v>39</v>
      </c>
      <c r="AW100" s="7" t="s">
        <v>17</v>
      </c>
      <c r="AX100" s="7" t="s">
        <v>38</v>
      </c>
      <c r="AY100" s="97" t="s">
        <v>73</v>
      </c>
    </row>
    <row r="101" spans="2:65" s="8" customFormat="1" ht="11.25" x14ac:dyDescent="0.2">
      <c r="B101" s="102"/>
      <c r="D101" s="96" t="s">
        <v>79</v>
      </c>
      <c r="E101" s="103" t="s">
        <v>6</v>
      </c>
      <c r="F101" s="104" t="s">
        <v>170</v>
      </c>
      <c r="H101" s="105">
        <v>1.024</v>
      </c>
      <c r="I101" s="106"/>
      <c r="L101" s="102"/>
      <c r="M101" s="107"/>
      <c r="T101" s="108"/>
      <c r="AT101" s="103" t="s">
        <v>79</v>
      </c>
      <c r="AU101" s="103" t="s">
        <v>40</v>
      </c>
      <c r="AV101" s="8" t="s">
        <v>40</v>
      </c>
      <c r="AW101" s="8" t="s">
        <v>17</v>
      </c>
      <c r="AX101" s="8" t="s">
        <v>38</v>
      </c>
      <c r="AY101" s="103" t="s">
        <v>73</v>
      </c>
    </row>
    <row r="102" spans="2:65" s="7" customFormat="1" ht="11.25" x14ac:dyDescent="0.2">
      <c r="B102" s="95"/>
      <c r="D102" s="96" t="s">
        <v>79</v>
      </c>
      <c r="E102" s="97" t="s">
        <v>6</v>
      </c>
      <c r="F102" s="98" t="s">
        <v>171</v>
      </c>
      <c r="H102" s="97" t="s">
        <v>6</v>
      </c>
      <c r="I102" s="99"/>
      <c r="L102" s="95"/>
      <c r="M102" s="100"/>
      <c r="T102" s="101"/>
      <c r="AT102" s="97" t="s">
        <v>79</v>
      </c>
      <c r="AU102" s="97" t="s">
        <v>40</v>
      </c>
      <c r="AV102" s="7" t="s">
        <v>39</v>
      </c>
      <c r="AW102" s="7" t="s">
        <v>17</v>
      </c>
      <c r="AX102" s="7" t="s">
        <v>38</v>
      </c>
      <c r="AY102" s="97" t="s">
        <v>73</v>
      </c>
    </row>
    <row r="103" spans="2:65" s="8" customFormat="1" ht="11.25" x14ac:dyDescent="0.2">
      <c r="B103" s="102"/>
      <c r="D103" s="96" t="s">
        <v>79</v>
      </c>
      <c r="E103" s="103" t="s">
        <v>6</v>
      </c>
      <c r="F103" s="104" t="s">
        <v>172</v>
      </c>
      <c r="H103" s="105">
        <v>0.432</v>
      </c>
      <c r="I103" s="106"/>
      <c r="L103" s="102"/>
      <c r="M103" s="107"/>
      <c r="T103" s="108"/>
      <c r="AT103" s="103" t="s">
        <v>79</v>
      </c>
      <c r="AU103" s="103" t="s">
        <v>40</v>
      </c>
      <c r="AV103" s="8" t="s">
        <v>40</v>
      </c>
      <c r="AW103" s="8" t="s">
        <v>17</v>
      </c>
      <c r="AX103" s="8" t="s">
        <v>38</v>
      </c>
      <c r="AY103" s="103" t="s">
        <v>73</v>
      </c>
    </row>
    <row r="104" spans="2:65" s="7" customFormat="1" ht="11.25" x14ac:dyDescent="0.2">
      <c r="B104" s="95"/>
      <c r="D104" s="96" t="s">
        <v>79</v>
      </c>
      <c r="E104" s="97" t="s">
        <v>6</v>
      </c>
      <c r="F104" s="98" t="s">
        <v>173</v>
      </c>
      <c r="H104" s="97" t="s">
        <v>6</v>
      </c>
      <c r="I104" s="99"/>
      <c r="L104" s="95"/>
      <c r="M104" s="100"/>
      <c r="T104" s="101"/>
      <c r="AT104" s="97" t="s">
        <v>79</v>
      </c>
      <c r="AU104" s="97" t="s">
        <v>40</v>
      </c>
      <c r="AV104" s="7" t="s">
        <v>39</v>
      </c>
      <c r="AW104" s="7" t="s">
        <v>17</v>
      </c>
      <c r="AX104" s="7" t="s">
        <v>38</v>
      </c>
      <c r="AY104" s="97" t="s">
        <v>73</v>
      </c>
    </row>
    <row r="105" spans="2:65" s="8" customFormat="1" ht="11.25" x14ac:dyDescent="0.2">
      <c r="B105" s="102"/>
      <c r="D105" s="96" t="s">
        <v>79</v>
      </c>
      <c r="E105" s="103" t="s">
        <v>6</v>
      </c>
      <c r="F105" s="104" t="s">
        <v>174</v>
      </c>
      <c r="H105" s="105">
        <v>3.1680000000000001</v>
      </c>
      <c r="I105" s="106"/>
      <c r="L105" s="102"/>
      <c r="M105" s="107"/>
      <c r="T105" s="108"/>
      <c r="AT105" s="103" t="s">
        <v>79</v>
      </c>
      <c r="AU105" s="103" t="s">
        <v>40</v>
      </c>
      <c r="AV105" s="8" t="s">
        <v>40</v>
      </c>
      <c r="AW105" s="8" t="s">
        <v>17</v>
      </c>
      <c r="AX105" s="8" t="s">
        <v>38</v>
      </c>
      <c r="AY105" s="103" t="s">
        <v>73</v>
      </c>
    </row>
    <row r="106" spans="2:65" s="9" customFormat="1" ht="11.25" x14ac:dyDescent="0.2">
      <c r="B106" s="109"/>
      <c r="D106" s="96" t="s">
        <v>79</v>
      </c>
      <c r="E106" s="110" t="s">
        <v>6</v>
      </c>
      <c r="F106" s="111" t="s">
        <v>80</v>
      </c>
      <c r="H106" s="112">
        <v>5.2080000000000002</v>
      </c>
      <c r="I106" s="113"/>
      <c r="L106" s="109"/>
      <c r="M106" s="114"/>
      <c r="T106" s="115"/>
      <c r="AT106" s="110" t="s">
        <v>79</v>
      </c>
      <c r="AU106" s="110" t="s">
        <v>40</v>
      </c>
      <c r="AV106" s="9" t="s">
        <v>77</v>
      </c>
      <c r="AW106" s="9" t="s">
        <v>17</v>
      </c>
      <c r="AX106" s="9" t="s">
        <v>39</v>
      </c>
      <c r="AY106" s="110" t="s">
        <v>73</v>
      </c>
    </row>
    <row r="107" spans="2:65" s="1" customFormat="1" ht="62.65" customHeight="1" x14ac:dyDescent="0.2">
      <c r="B107" s="19"/>
      <c r="C107" s="78" t="s">
        <v>40</v>
      </c>
      <c r="D107" s="78" t="s">
        <v>75</v>
      </c>
      <c r="E107" s="79" t="s">
        <v>88</v>
      </c>
      <c r="F107" s="80" t="s">
        <v>89</v>
      </c>
      <c r="G107" s="81" t="s">
        <v>83</v>
      </c>
      <c r="H107" s="82">
        <v>5.2080000000000002</v>
      </c>
      <c r="I107" s="83"/>
      <c r="J107" s="84">
        <f>ROUND(I107*H107,2)</f>
        <v>0</v>
      </c>
      <c r="K107" s="80" t="s">
        <v>76</v>
      </c>
      <c r="L107" s="19"/>
      <c r="M107" s="85" t="s">
        <v>6</v>
      </c>
      <c r="N107" s="86" t="s">
        <v>25</v>
      </c>
      <c r="P107" s="87">
        <f>O107*H107</f>
        <v>0</v>
      </c>
      <c r="Q107" s="87">
        <v>0</v>
      </c>
      <c r="R107" s="87">
        <f>Q107*H107</f>
        <v>0</v>
      </c>
      <c r="S107" s="87">
        <v>0</v>
      </c>
      <c r="T107" s="88">
        <f>S107*H107</f>
        <v>0</v>
      </c>
      <c r="AR107" s="89" t="s">
        <v>77</v>
      </c>
      <c r="AT107" s="89" t="s">
        <v>75</v>
      </c>
      <c r="AU107" s="89" t="s">
        <v>40</v>
      </c>
      <c r="AY107" s="10" t="s">
        <v>73</v>
      </c>
      <c r="BE107" s="90">
        <f>IF(N107="základní",J107,0)</f>
        <v>0</v>
      </c>
      <c r="BF107" s="90">
        <f>IF(N107="snížená",J107,0)</f>
        <v>0</v>
      </c>
      <c r="BG107" s="90">
        <f>IF(N107="zákl. přenesená",J107,0)</f>
        <v>0</v>
      </c>
      <c r="BH107" s="90">
        <f>IF(N107="sníž. přenesená",J107,0)</f>
        <v>0</v>
      </c>
      <c r="BI107" s="90">
        <f>IF(N107="nulová",J107,0)</f>
        <v>0</v>
      </c>
      <c r="BJ107" s="10" t="s">
        <v>39</v>
      </c>
      <c r="BK107" s="90">
        <f>ROUND(I107*H107,2)</f>
        <v>0</v>
      </c>
      <c r="BL107" s="10" t="s">
        <v>77</v>
      </c>
      <c r="BM107" s="89" t="s">
        <v>175</v>
      </c>
    </row>
    <row r="108" spans="2:65" s="1" customFormat="1" ht="11.25" x14ac:dyDescent="0.2">
      <c r="B108" s="19"/>
      <c r="D108" s="91" t="s">
        <v>78</v>
      </c>
      <c r="F108" s="92" t="s">
        <v>90</v>
      </c>
      <c r="I108" s="93"/>
      <c r="L108" s="19"/>
      <c r="M108" s="94"/>
      <c r="T108" s="28"/>
      <c r="AT108" s="10" t="s">
        <v>78</v>
      </c>
      <c r="AU108" s="10" t="s">
        <v>40</v>
      </c>
    </row>
    <row r="109" spans="2:65" s="1" customFormat="1" ht="66.75" customHeight="1" x14ac:dyDescent="0.2">
      <c r="B109" s="19"/>
      <c r="C109" s="78" t="s">
        <v>41</v>
      </c>
      <c r="D109" s="78" t="s">
        <v>75</v>
      </c>
      <c r="E109" s="79" t="s">
        <v>92</v>
      </c>
      <c r="F109" s="80" t="s">
        <v>93</v>
      </c>
      <c r="G109" s="81" t="s">
        <v>83</v>
      </c>
      <c r="H109" s="82">
        <v>10.416</v>
      </c>
      <c r="I109" s="83"/>
      <c r="J109" s="84">
        <f>ROUND(I109*H109,2)</f>
        <v>0</v>
      </c>
      <c r="K109" s="80" t="s">
        <v>76</v>
      </c>
      <c r="L109" s="19"/>
      <c r="M109" s="85" t="s">
        <v>6</v>
      </c>
      <c r="N109" s="86" t="s">
        <v>25</v>
      </c>
      <c r="P109" s="87">
        <f>O109*H109</f>
        <v>0</v>
      </c>
      <c r="Q109" s="87">
        <v>0</v>
      </c>
      <c r="R109" s="87">
        <f>Q109*H109</f>
        <v>0</v>
      </c>
      <c r="S109" s="87">
        <v>0</v>
      </c>
      <c r="T109" s="88">
        <f>S109*H109</f>
        <v>0</v>
      </c>
      <c r="AR109" s="89" t="s">
        <v>77</v>
      </c>
      <c r="AT109" s="89" t="s">
        <v>75</v>
      </c>
      <c r="AU109" s="89" t="s">
        <v>40</v>
      </c>
      <c r="AY109" s="10" t="s">
        <v>73</v>
      </c>
      <c r="BE109" s="90">
        <f>IF(N109="základní",J109,0)</f>
        <v>0</v>
      </c>
      <c r="BF109" s="90">
        <f>IF(N109="snížená",J109,0)</f>
        <v>0</v>
      </c>
      <c r="BG109" s="90">
        <f>IF(N109="zákl. přenesená",J109,0)</f>
        <v>0</v>
      </c>
      <c r="BH109" s="90">
        <f>IF(N109="sníž. přenesená",J109,0)</f>
        <v>0</v>
      </c>
      <c r="BI109" s="90">
        <f>IF(N109="nulová",J109,0)</f>
        <v>0</v>
      </c>
      <c r="BJ109" s="10" t="s">
        <v>39</v>
      </c>
      <c r="BK109" s="90">
        <f>ROUND(I109*H109,2)</f>
        <v>0</v>
      </c>
      <c r="BL109" s="10" t="s">
        <v>77</v>
      </c>
      <c r="BM109" s="89" t="s">
        <v>176</v>
      </c>
    </row>
    <row r="110" spans="2:65" s="1" customFormat="1" ht="11.25" x14ac:dyDescent="0.2">
      <c r="B110" s="19"/>
      <c r="D110" s="91" t="s">
        <v>78</v>
      </c>
      <c r="F110" s="92" t="s">
        <v>94</v>
      </c>
      <c r="I110" s="93"/>
      <c r="L110" s="19"/>
      <c r="M110" s="94"/>
      <c r="T110" s="28"/>
      <c r="AT110" s="10" t="s">
        <v>78</v>
      </c>
      <c r="AU110" s="10" t="s">
        <v>40</v>
      </c>
    </row>
    <row r="111" spans="2:65" s="8" customFormat="1" ht="11.25" x14ac:dyDescent="0.2">
      <c r="B111" s="102"/>
      <c r="D111" s="96" t="s">
        <v>79</v>
      </c>
      <c r="E111" s="103" t="s">
        <v>6</v>
      </c>
      <c r="F111" s="104" t="s">
        <v>177</v>
      </c>
      <c r="H111" s="105">
        <v>10.416</v>
      </c>
      <c r="I111" s="106"/>
      <c r="L111" s="102"/>
      <c r="M111" s="107"/>
      <c r="T111" s="108"/>
      <c r="AT111" s="103" t="s">
        <v>79</v>
      </c>
      <c r="AU111" s="103" t="s">
        <v>40</v>
      </c>
      <c r="AV111" s="8" t="s">
        <v>40</v>
      </c>
      <c r="AW111" s="8" t="s">
        <v>17</v>
      </c>
      <c r="AX111" s="8" t="s">
        <v>39</v>
      </c>
      <c r="AY111" s="103" t="s">
        <v>73</v>
      </c>
    </row>
    <row r="112" spans="2:65" s="1" customFormat="1" ht="44.25" customHeight="1" x14ac:dyDescent="0.2">
      <c r="B112" s="19"/>
      <c r="C112" s="78" t="s">
        <v>77</v>
      </c>
      <c r="D112" s="78" t="s">
        <v>75</v>
      </c>
      <c r="E112" s="79" t="s">
        <v>104</v>
      </c>
      <c r="F112" s="80" t="s">
        <v>105</v>
      </c>
      <c r="G112" s="81" t="s">
        <v>83</v>
      </c>
      <c r="H112" s="82">
        <v>5.2080000000000002</v>
      </c>
      <c r="I112" s="83"/>
      <c r="J112" s="84">
        <f>ROUND(I112*H112,2)</f>
        <v>0</v>
      </c>
      <c r="K112" s="80" t="s">
        <v>76</v>
      </c>
      <c r="L112" s="19"/>
      <c r="M112" s="85" t="s">
        <v>6</v>
      </c>
      <c r="N112" s="86" t="s">
        <v>25</v>
      </c>
      <c r="P112" s="87">
        <f>O112*H112</f>
        <v>0</v>
      </c>
      <c r="Q112" s="87">
        <v>0</v>
      </c>
      <c r="R112" s="87">
        <f>Q112*H112</f>
        <v>0</v>
      </c>
      <c r="S112" s="87">
        <v>0</v>
      </c>
      <c r="T112" s="88">
        <f>S112*H112</f>
        <v>0</v>
      </c>
      <c r="AR112" s="89" t="s">
        <v>77</v>
      </c>
      <c r="AT112" s="89" t="s">
        <v>75</v>
      </c>
      <c r="AU112" s="89" t="s">
        <v>40</v>
      </c>
      <c r="AY112" s="10" t="s">
        <v>73</v>
      </c>
      <c r="BE112" s="90">
        <f>IF(N112="základní",J112,0)</f>
        <v>0</v>
      </c>
      <c r="BF112" s="90">
        <f>IF(N112="snížená",J112,0)</f>
        <v>0</v>
      </c>
      <c r="BG112" s="90">
        <f>IF(N112="zákl. přenesená",J112,0)</f>
        <v>0</v>
      </c>
      <c r="BH112" s="90">
        <f>IF(N112="sníž. přenesená",J112,0)</f>
        <v>0</v>
      </c>
      <c r="BI112" s="90">
        <f>IF(N112="nulová",J112,0)</f>
        <v>0</v>
      </c>
      <c r="BJ112" s="10" t="s">
        <v>39</v>
      </c>
      <c r="BK112" s="90">
        <f>ROUND(I112*H112,2)</f>
        <v>0</v>
      </c>
      <c r="BL112" s="10" t="s">
        <v>77</v>
      </c>
      <c r="BM112" s="89" t="s">
        <v>178</v>
      </c>
    </row>
    <row r="113" spans="2:65" s="1" customFormat="1" ht="11.25" x14ac:dyDescent="0.2">
      <c r="B113" s="19"/>
      <c r="D113" s="91" t="s">
        <v>78</v>
      </c>
      <c r="F113" s="92" t="s">
        <v>106</v>
      </c>
      <c r="I113" s="93"/>
      <c r="L113" s="19"/>
      <c r="M113" s="94"/>
      <c r="T113" s="28"/>
      <c r="AT113" s="10" t="s">
        <v>78</v>
      </c>
      <c r="AU113" s="10" t="s">
        <v>40</v>
      </c>
    </row>
    <row r="114" spans="2:65" s="1" customFormat="1" ht="44.25" customHeight="1" x14ac:dyDescent="0.2">
      <c r="B114" s="19"/>
      <c r="C114" s="78" t="s">
        <v>82</v>
      </c>
      <c r="D114" s="78" t="s">
        <v>75</v>
      </c>
      <c r="E114" s="79" t="s">
        <v>96</v>
      </c>
      <c r="F114" s="80" t="s">
        <v>97</v>
      </c>
      <c r="G114" s="81" t="s">
        <v>98</v>
      </c>
      <c r="H114" s="82">
        <v>9.3740000000000006</v>
      </c>
      <c r="I114" s="83"/>
      <c r="J114" s="84">
        <f>ROUND(I114*H114,2)</f>
        <v>0</v>
      </c>
      <c r="K114" s="80" t="s">
        <v>76</v>
      </c>
      <c r="L114" s="19"/>
      <c r="M114" s="85" t="s">
        <v>6</v>
      </c>
      <c r="N114" s="86" t="s">
        <v>25</v>
      </c>
      <c r="P114" s="87">
        <f>O114*H114</f>
        <v>0</v>
      </c>
      <c r="Q114" s="87">
        <v>0</v>
      </c>
      <c r="R114" s="87">
        <f>Q114*H114</f>
        <v>0</v>
      </c>
      <c r="S114" s="87">
        <v>0</v>
      </c>
      <c r="T114" s="88">
        <f>S114*H114</f>
        <v>0</v>
      </c>
      <c r="AR114" s="89" t="s">
        <v>77</v>
      </c>
      <c r="AT114" s="89" t="s">
        <v>75</v>
      </c>
      <c r="AU114" s="89" t="s">
        <v>40</v>
      </c>
      <c r="AY114" s="10" t="s">
        <v>73</v>
      </c>
      <c r="BE114" s="90">
        <f>IF(N114="základní",J114,0)</f>
        <v>0</v>
      </c>
      <c r="BF114" s="90">
        <f>IF(N114="snížená",J114,0)</f>
        <v>0</v>
      </c>
      <c r="BG114" s="90">
        <f>IF(N114="zákl. přenesená",J114,0)</f>
        <v>0</v>
      </c>
      <c r="BH114" s="90">
        <f>IF(N114="sníž. přenesená",J114,0)</f>
        <v>0</v>
      </c>
      <c r="BI114" s="90">
        <f>IF(N114="nulová",J114,0)</f>
        <v>0</v>
      </c>
      <c r="BJ114" s="10" t="s">
        <v>39</v>
      </c>
      <c r="BK114" s="90">
        <f>ROUND(I114*H114,2)</f>
        <v>0</v>
      </c>
      <c r="BL114" s="10" t="s">
        <v>77</v>
      </c>
      <c r="BM114" s="89" t="s">
        <v>179</v>
      </c>
    </row>
    <row r="115" spans="2:65" s="1" customFormat="1" ht="11.25" x14ac:dyDescent="0.2">
      <c r="B115" s="19"/>
      <c r="D115" s="91" t="s">
        <v>78</v>
      </c>
      <c r="F115" s="92" t="s">
        <v>99</v>
      </c>
      <c r="I115" s="93"/>
      <c r="L115" s="19"/>
      <c r="M115" s="94"/>
      <c r="T115" s="28"/>
      <c r="AT115" s="10" t="s">
        <v>78</v>
      </c>
      <c r="AU115" s="10" t="s">
        <v>40</v>
      </c>
    </row>
    <row r="116" spans="2:65" s="8" customFormat="1" ht="11.25" x14ac:dyDescent="0.2">
      <c r="B116" s="102"/>
      <c r="D116" s="96" t="s">
        <v>79</v>
      </c>
      <c r="E116" s="103" t="s">
        <v>6</v>
      </c>
      <c r="F116" s="104" t="s">
        <v>180</v>
      </c>
      <c r="H116" s="105">
        <v>9.3740000000000006</v>
      </c>
      <c r="I116" s="106"/>
      <c r="L116" s="102"/>
      <c r="M116" s="107"/>
      <c r="T116" s="108"/>
      <c r="AT116" s="103" t="s">
        <v>79</v>
      </c>
      <c r="AU116" s="103" t="s">
        <v>40</v>
      </c>
      <c r="AV116" s="8" t="s">
        <v>40</v>
      </c>
      <c r="AW116" s="8" t="s">
        <v>17</v>
      </c>
      <c r="AX116" s="8" t="s">
        <v>39</v>
      </c>
      <c r="AY116" s="103" t="s">
        <v>73</v>
      </c>
    </row>
    <row r="117" spans="2:65" s="6" customFormat="1" ht="22.9" customHeight="1" x14ac:dyDescent="0.2">
      <c r="B117" s="66"/>
      <c r="D117" s="67" t="s">
        <v>37</v>
      </c>
      <c r="E117" s="76" t="s">
        <v>40</v>
      </c>
      <c r="F117" s="76" t="s">
        <v>119</v>
      </c>
      <c r="I117" s="69"/>
      <c r="J117" s="77">
        <f>BK117</f>
        <v>0</v>
      </c>
      <c r="L117" s="66"/>
      <c r="M117" s="71"/>
      <c r="P117" s="72">
        <f>SUM(P118:P121)</f>
        <v>0</v>
      </c>
      <c r="R117" s="72">
        <f>SUM(R118:R121)</f>
        <v>12.874905120000001</v>
      </c>
      <c r="T117" s="73">
        <f>SUM(T118:T121)</f>
        <v>0</v>
      </c>
      <c r="AR117" s="67" t="s">
        <v>39</v>
      </c>
      <c r="AT117" s="74" t="s">
        <v>37</v>
      </c>
      <c r="AU117" s="74" t="s">
        <v>39</v>
      </c>
      <c r="AY117" s="67" t="s">
        <v>73</v>
      </c>
      <c r="BK117" s="75">
        <f>SUM(BK118:BK121)</f>
        <v>0</v>
      </c>
    </row>
    <row r="118" spans="2:65" s="1" customFormat="1" ht="24.2" customHeight="1" x14ac:dyDescent="0.2">
      <c r="B118" s="19"/>
      <c r="C118" s="78" t="s">
        <v>84</v>
      </c>
      <c r="D118" s="78" t="s">
        <v>75</v>
      </c>
      <c r="E118" s="79" t="s">
        <v>181</v>
      </c>
      <c r="F118" s="80" t="s">
        <v>182</v>
      </c>
      <c r="G118" s="81" t="s">
        <v>83</v>
      </c>
      <c r="H118" s="82">
        <v>5.2080000000000002</v>
      </c>
      <c r="I118" s="83"/>
      <c r="J118" s="84">
        <f>ROUND(I118*H118,2)</f>
        <v>0</v>
      </c>
      <c r="K118" s="80" t="s">
        <v>76</v>
      </c>
      <c r="L118" s="19"/>
      <c r="M118" s="85" t="s">
        <v>6</v>
      </c>
      <c r="N118" s="86" t="s">
        <v>25</v>
      </c>
      <c r="P118" s="87">
        <f>O118*H118</f>
        <v>0</v>
      </c>
      <c r="Q118" s="87">
        <v>2.47214</v>
      </c>
      <c r="R118" s="87">
        <f>Q118*H118</f>
        <v>12.874905120000001</v>
      </c>
      <c r="S118" s="87">
        <v>0</v>
      </c>
      <c r="T118" s="88">
        <f>S118*H118</f>
        <v>0</v>
      </c>
      <c r="AR118" s="89" t="s">
        <v>77</v>
      </c>
      <c r="AT118" s="89" t="s">
        <v>75</v>
      </c>
      <c r="AU118" s="89" t="s">
        <v>40</v>
      </c>
      <c r="AY118" s="10" t="s">
        <v>73</v>
      </c>
      <c r="BE118" s="90">
        <f>IF(N118="základní",J118,0)</f>
        <v>0</v>
      </c>
      <c r="BF118" s="90">
        <f>IF(N118="snížená",J118,0)</f>
        <v>0</v>
      </c>
      <c r="BG118" s="90">
        <f>IF(N118="zákl. přenesená",J118,0)</f>
        <v>0</v>
      </c>
      <c r="BH118" s="90">
        <f>IF(N118="sníž. přenesená",J118,0)</f>
        <v>0</v>
      </c>
      <c r="BI118" s="90">
        <f>IF(N118="nulová",J118,0)</f>
        <v>0</v>
      </c>
      <c r="BJ118" s="10" t="s">
        <v>39</v>
      </c>
      <c r="BK118" s="90">
        <f>ROUND(I118*H118,2)</f>
        <v>0</v>
      </c>
      <c r="BL118" s="10" t="s">
        <v>77</v>
      </c>
      <c r="BM118" s="89" t="s">
        <v>183</v>
      </c>
    </row>
    <row r="119" spans="2:65" s="1" customFormat="1" ht="11.25" x14ac:dyDescent="0.2">
      <c r="B119" s="19"/>
      <c r="D119" s="91" t="s">
        <v>78</v>
      </c>
      <c r="F119" s="92" t="s">
        <v>184</v>
      </c>
      <c r="I119" s="93"/>
      <c r="L119" s="19"/>
      <c r="M119" s="94"/>
      <c r="T119" s="28"/>
      <c r="AT119" s="10" t="s">
        <v>78</v>
      </c>
      <c r="AU119" s="10" t="s">
        <v>40</v>
      </c>
    </row>
    <row r="120" spans="2:65" s="7" customFormat="1" ht="11.25" x14ac:dyDescent="0.2">
      <c r="B120" s="95"/>
      <c r="D120" s="96" t="s">
        <v>79</v>
      </c>
      <c r="E120" s="97" t="s">
        <v>6</v>
      </c>
      <c r="F120" s="98" t="s">
        <v>164</v>
      </c>
      <c r="H120" s="97" t="s">
        <v>6</v>
      </c>
      <c r="I120" s="99"/>
      <c r="L120" s="95"/>
      <c r="M120" s="100"/>
      <c r="T120" s="101"/>
      <c r="AT120" s="97" t="s">
        <v>79</v>
      </c>
      <c r="AU120" s="97" t="s">
        <v>40</v>
      </c>
      <c r="AV120" s="7" t="s">
        <v>39</v>
      </c>
      <c r="AW120" s="7" t="s">
        <v>17</v>
      </c>
      <c r="AX120" s="7" t="s">
        <v>38</v>
      </c>
      <c r="AY120" s="97" t="s">
        <v>73</v>
      </c>
    </row>
    <row r="121" spans="2:65" s="8" customFormat="1" ht="11.25" x14ac:dyDescent="0.2">
      <c r="B121" s="102"/>
      <c r="D121" s="96" t="s">
        <v>79</v>
      </c>
      <c r="E121" s="103" t="s">
        <v>6</v>
      </c>
      <c r="F121" s="104" t="s">
        <v>185</v>
      </c>
      <c r="H121" s="105">
        <v>5.2080000000000002</v>
      </c>
      <c r="I121" s="106"/>
      <c r="L121" s="102"/>
      <c r="M121" s="107"/>
      <c r="T121" s="108"/>
      <c r="AT121" s="103" t="s">
        <v>79</v>
      </c>
      <c r="AU121" s="103" t="s">
        <v>40</v>
      </c>
      <c r="AV121" s="8" t="s">
        <v>40</v>
      </c>
      <c r="AW121" s="8" t="s">
        <v>17</v>
      </c>
      <c r="AX121" s="8" t="s">
        <v>39</v>
      </c>
      <c r="AY121" s="103" t="s">
        <v>73</v>
      </c>
    </row>
    <row r="122" spans="2:65" s="6" customFormat="1" ht="22.9" customHeight="1" x14ac:dyDescent="0.2">
      <c r="B122" s="66"/>
      <c r="D122" s="67" t="s">
        <v>37</v>
      </c>
      <c r="E122" s="76" t="s">
        <v>87</v>
      </c>
      <c r="F122" s="76" t="s">
        <v>147</v>
      </c>
      <c r="I122" s="69"/>
      <c r="J122" s="77">
        <f>BK122</f>
        <v>0</v>
      </c>
      <c r="L122" s="66"/>
      <c r="M122" s="71"/>
      <c r="P122" s="72">
        <f>SUM(P123:P146)</f>
        <v>0</v>
      </c>
      <c r="R122" s="72">
        <f>SUM(R123:R146)</f>
        <v>0</v>
      </c>
      <c r="T122" s="73">
        <f>SUM(T123:T146)</f>
        <v>0</v>
      </c>
      <c r="AR122" s="67" t="s">
        <v>39</v>
      </c>
      <c r="AT122" s="74" t="s">
        <v>37</v>
      </c>
      <c r="AU122" s="74" t="s">
        <v>39</v>
      </c>
      <c r="AY122" s="67" t="s">
        <v>73</v>
      </c>
      <c r="BK122" s="75">
        <f>SUM(BK123:BK146)</f>
        <v>0</v>
      </c>
    </row>
    <row r="123" spans="2:65" s="1" customFormat="1" ht="16.5" customHeight="1" x14ac:dyDescent="0.2">
      <c r="B123" s="19"/>
      <c r="C123" s="78" t="s">
        <v>85</v>
      </c>
      <c r="D123" s="78" t="s">
        <v>75</v>
      </c>
      <c r="E123" s="79" t="s">
        <v>186</v>
      </c>
      <c r="F123" s="80" t="s">
        <v>187</v>
      </c>
      <c r="G123" s="81" t="s">
        <v>153</v>
      </c>
      <c r="H123" s="82">
        <v>1</v>
      </c>
      <c r="I123" s="83"/>
      <c r="J123" s="84">
        <f>ROUND(I123*H123,2)</f>
        <v>0</v>
      </c>
      <c r="K123" s="80" t="s">
        <v>188</v>
      </c>
      <c r="L123" s="19"/>
      <c r="M123" s="85" t="s">
        <v>6</v>
      </c>
      <c r="N123" s="86" t="s">
        <v>25</v>
      </c>
      <c r="P123" s="87">
        <f>O123*H123</f>
        <v>0</v>
      </c>
      <c r="Q123" s="87">
        <v>0</v>
      </c>
      <c r="R123" s="87">
        <f>Q123*H123</f>
        <v>0</v>
      </c>
      <c r="S123" s="87">
        <v>0</v>
      </c>
      <c r="T123" s="88">
        <f>S123*H123</f>
        <v>0</v>
      </c>
      <c r="AR123" s="89" t="s">
        <v>77</v>
      </c>
      <c r="AT123" s="89" t="s">
        <v>75</v>
      </c>
      <c r="AU123" s="89" t="s">
        <v>40</v>
      </c>
      <c r="AY123" s="10" t="s">
        <v>73</v>
      </c>
      <c r="BE123" s="90">
        <f>IF(N123="základní",J123,0)</f>
        <v>0</v>
      </c>
      <c r="BF123" s="90">
        <f>IF(N123="snížená",J123,0)</f>
        <v>0</v>
      </c>
      <c r="BG123" s="90">
        <f>IF(N123="zákl. přenesená",J123,0)</f>
        <v>0</v>
      </c>
      <c r="BH123" s="90">
        <f>IF(N123="sníž. přenesená",J123,0)</f>
        <v>0</v>
      </c>
      <c r="BI123" s="90">
        <f>IF(N123="nulová",J123,0)</f>
        <v>0</v>
      </c>
      <c r="BJ123" s="10" t="s">
        <v>39</v>
      </c>
      <c r="BK123" s="90">
        <f>ROUND(I123*H123,2)</f>
        <v>0</v>
      </c>
      <c r="BL123" s="10" t="s">
        <v>77</v>
      </c>
      <c r="BM123" s="89" t="s">
        <v>189</v>
      </c>
    </row>
    <row r="124" spans="2:65" s="1" customFormat="1" ht="16.5" customHeight="1" x14ac:dyDescent="0.2">
      <c r="B124" s="19"/>
      <c r="C124" s="116" t="s">
        <v>86</v>
      </c>
      <c r="D124" s="116" t="s">
        <v>101</v>
      </c>
      <c r="E124" s="117" t="s">
        <v>190</v>
      </c>
      <c r="F124" s="118" t="s">
        <v>191</v>
      </c>
      <c r="G124" s="119" t="s">
        <v>118</v>
      </c>
      <c r="H124" s="120">
        <v>1</v>
      </c>
      <c r="I124" s="121"/>
      <c r="J124" s="122">
        <f>ROUND(I124*H124,2)</f>
        <v>0</v>
      </c>
      <c r="K124" s="118" t="s">
        <v>188</v>
      </c>
      <c r="L124" s="123"/>
      <c r="M124" s="124" t="s">
        <v>6</v>
      </c>
      <c r="N124" s="125" t="s">
        <v>25</v>
      </c>
      <c r="P124" s="87">
        <f>O124*H124</f>
        <v>0</v>
      </c>
      <c r="Q124" s="87">
        <v>0</v>
      </c>
      <c r="R124" s="87">
        <f>Q124*H124</f>
        <v>0</v>
      </c>
      <c r="S124" s="87">
        <v>0</v>
      </c>
      <c r="T124" s="88">
        <f>S124*H124</f>
        <v>0</v>
      </c>
      <c r="AR124" s="89" t="s">
        <v>86</v>
      </c>
      <c r="AT124" s="89" t="s">
        <v>101</v>
      </c>
      <c r="AU124" s="89" t="s">
        <v>40</v>
      </c>
      <c r="AY124" s="10" t="s">
        <v>73</v>
      </c>
      <c r="BE124" s="90">
        <f>IF(N124="základní",J124,0)</f>
        <v>0</v>
      </c>
      <c r="BF124" s="90">
        <f>IF(N124="snížená",J124,0)</f>
        <v>0</v>
      </c>
      <c r="BG124" s="90">
        <f>IF(N124="zákl. přenesená",J124,0)</f>
        <v>0</v>
      </c>
      <c r="BH124" s="90">
        <f>IF(N124="sníž. přenesená",J124,0)</f>
        <v>0</v>
      </c>
      <c r="BI124" s="90">
        <f>IF(N124="nulová",J124,0)</f>
        <v>0</v>
      </c>
      <c r="BJ124" s="10" t="s">
        <v>39</v>
      </c>
      <c r="BK124" s="90">
        <f>ROUND(I124*H124,2)</f>
        <v>0</v>
      </c>
      <c r="BL124" s="10" t="s">
        <v>77</v>
      </c>
      <c r="BM124" s="89" t="s">
        <v>192</v>
      </c>
    </row>
    <row r="125" spans="2:65" s="1" customFormat="1" ht="68.25" x14ac:dyDescent="0.2">
      <c r="B125" s="19"/>
      <c r="D125" s="96" t="s">
        <v>148</v>
      </c>
      <c r="F125" s="126" t="s">
        <v>193</v>
      </c>
      <c r="I125" s="93"/>
      <c r="L125" s="19"/>
      <c r="M125" s="94"/>
      <c r="T125" s="28"/>
      <c r="AT125" s="10" t="s">
        <v>148</v>
      </c>
      <c r="AU125" s="10" t="s">
        <v>40</v>
      </c>
    </row>
    <row r="126" spans="2:65" s="1" customFormat="1" ht="16.5" customHeight="1" x14ac:dyDescent="0.2">
      <c r="B126" s="19"/>
      <c r="C126" s="116" t="s">
        <v>87</v>
      </c>
      <c r="D126" s="116" t="s">
        <v>101</v>
      </c>
      <c r="E126" s="117" t="s">
        <v>194</v>
      </c>
      <c r="F126" s="118" t="s">
        <v>195</v>
      </c>
      <c r="G126" s="119" t="s">
        <v>118</v>
      </c>
      <c r="H126" s="120">
        <v>1</v>
      </c>
      <c r="I126" s="121"/>
      <c r="J126" s="122">
        <f>ROUND(I126*H126,2)</f>
        <v>0</v>
      </c>
      <c r="K126" s="118" t="s">
        <v>188</v>
      </c>
      <c r="L126" s="123"/>
      <c r="M126" s="124" t="s">
        <v>6</v>
      </c>
      <c r="N126" s="125" t="s">
        <v>25</v>
      </c>
      <c r="P126" s="87">
        <f>O126*H126</f>
        <v>0</v>
      </c>
      <c r="Q126" s="87">
        <v>0</v>
      </c>
      <c r="R126" s="87">
        <f>Q126*H126</f>
        <v>0</v>
      </c>
      <c r="S126" s="87">
        <v>0</v>
      </c>
      <c r="T126" s="88">
        <f>S126*H126</f>
        <v>0</v>
      </c>
      <c r="AR126" s="89" t="s">
        <v>86</v>
      </c>
      <c r="AT126" s="89" t="s">
        <v>101</v>
      </c>
      <c r="AU126" s="89" t="s">
        <v>40</v>
      </c>
      <c r="AY126" s="10" t="s">
        <v>73</v>
      </c>
      <c r="BE126" s="90">
        <f>IF(N126="základní",J126,0)</f>
        <v>0</v>
      </c>
      <c r="BF126" s="90">
        <f>IF(N126="snížená",J126,0)</f>
        <v>0</v>
      </c>
      <c r="BG126" s="90">
        <f>IF(N126="zákl. přenesená",J126,0)</f>
        <v>0</v>
      </c>
      <c r="BH126" s="90">
        <f>IF(N126="sníž. přenesená",J126,0)</f>
        <v>0</v>
      </c>
      <c r="BI126" s="90">
        <f>IF(N126="nulová",J126,0)</f>
        <v>0</v>
      </c>
      <c r="BJ126" s="10" t="s">
        <v>39</v>
      </c>
      <c r="BK126" s="90">
        <f>ROUND(I126*H126,2)</f>
        <v>0</v>
      </c>
      <c r="BL126" s="10" t="s">
        <v>77</v>
      </c>
      <c r="BM126" s="89" t="s">
        <v>196</v>
      </c>
    </row>
    <row r="127" spans="2:65" s="1" customFormat="1" ht="68.25" x14ac:dyDescent="0.2">
      <c r="B127" s="19"/>
      <c r="D127" s="96" t="s">
        <v>148</v>
      </c>
      <c r="F127" s="126" t="s">
        <v>197</v>
      </c>
      <c r="I127" s="93"/>
      <c r="L127" s="19"/>
      <c r="M127" s="94"/>
      <c r="T127" s="28"/>
      <c r="AT127" s="10" t="s">
        <v>148</v>
      </c>
      <c r="AU127" s="10" t="s">
        <v>40</v>
      </c>
    </row>
    <row r="128" spans="2:65" s="1" customFormat="1" ht="16.5" customHeight="1" x14ac:dyDescent="0.2">
      <c r="B128" s="19"/>
      <c r="C128" s="116" t="s">
        <v>91</v>
      </c>
      <c r="D128" s="116" t="s">
        <v>101</v>
      </c>
      <c r="E128" s="117" t="s">
        <v>198</v>
      </c>
      <c r="F128" s="118" t="s">
        <v>199</v>
      </c>
      <c r="G128" s="119" t="s">
        <v>118</v>
      </c>
      <c r="H128" s="120">
        <v>1</v>
      </c>
      <c r="I128" s="121"/>
      <c r="J128" s="122">
        <f>ROUND(I128*H128,2)</f>
        <v>0</v>
      </c>
      <c r="K128" s="118" t="s">
        <v>188</v>
      </c>
      <c r="L128" s="123"/>
      <c r="M128" s="124" t="s">
        <v>6</v>
      </c>
      <c r="N128" s="125" t="s">
        <v>25</v>
      </c>
      <c r="P128" s="87">
        <f>O128*H128</f>
        <v>0</v>
      </c>
      <c r="Q128" s="87">
        <v>0</v>
      </c>
      <c r="R128" s="87">
        <f>Q128*H128</f>
        <v>0</v>
      </c>
      <c r="S128" s="87">
        <v>0</v>
      </c>
      <c r="T128" s="88">
        <f>S128*H128</f>
        <v>0</v>
      </c>
      <c r="AR128" s="89" t="s">
        <v>86</v>
      </c>
      <c r="AT128" s="89" t="s">
        <v>101</v>
      </c>
      <c r="AU128" s="89" t="s">
        <v>40</v>
      </c>
      <c r="AY128" s="10" t="s">
        <v>73</v>
      </c>
      <c r="BE128" s="90">
        <f>IF(N128="základní",J128,0)</f>
        <v>0</v>
      </c>
      <c r="BF128" s="90">
        <f>IF(N128="snížená",J128,0)</f>
        <v>0</v>
      </c>
      <c r="BG128" s="90">
        <f>IF(N128="zákl. přenesená",J128,0)</f>
        <v>0</v>
      </c>
      <c r="BH128" s="90">
        <f>IF(N128="sníž. přenesená",J128,0)</f>
        <v>0</v>
      </c>
      <c r="BI128" s="90">
        <f>IF(N128="nulová",J128,0)</f>
        <v>0</v>
      </c>
      <c r="BJ128" s="10" t="s">
        <v>39</v>
      </c>
      <c r="BK128" s="90">
        <f>ROUND(I128*H128,2)</f>
        <v>0</v>
      </c>
      <c r="BL128" s="10" t="s">
        <v>77</v>
      </c>
      <c r="BM128" s="89" t="s">
        <v>200</v>
      </c>
    </row>
    <row r="129" spans="2:65" s="1" customFormat="1" ht="29.25" x14ac:dyDescent="0.2">
      <c r="B129" s="19"/>
      <c r="D129" s="96" t="s">
        <v>148</v>
      </c>
      <c r="F129" s="126" t="s">
        <v>201</v>
      </c>
      <c r="I129" s="93"/>
      <c r="L129" s="19"/>
      <c r="M129" s="94"/>
      <c r="T129" s="28"/>
      <c r="AT129" s="10" t="s">
        <v>148</v>
      </c>
      <c r="AU129" s="10" t="s">
        <v>40</v>
      </c>
    </row>
    <row r="130" spans="2:65" s="1" customFormat="1" ht="16.5" customHeight="1" x14ac:dyDescent="0.2">
      <c r="B130" s="19"/>
      <c r="C130" s="116" t="s">
        <v>95</v>
      </c>
      <c r="D130" s="116" t="s">
        <v>101</v>
      </c>
      <c r="E130" s="117" t="s">
        <v>202</v>
      </c>
      <c r="F130" s="118" t="s">
        <v>203</v>
      </c>
      <c r="G130" s="119" t="s">
        <v>118</v>
      </c>
      <c r="H130" s="120">
        <v>1</v>
      </c>
      <c r="I130" s="121"/>
      <c r="J130" s="122">
        <f>ROUND(I130*H130,2)</f>
        <v>0</v>
      </c>
      <c r="K130" s="118" t="s">
        <v>188</v>
      </c>
      <c r="L130" s="123"/>
      <c r="M130" s="124" t="s">
        <v>6</v>
      </c>
      <c r="N130" s="125" t="s">
        <v>25</v>
      </c>
      <c r="P130" s="87">
        <f>O130*H130</f>
        <v>0</v>
      </c>
      <c r="Q130" s="87">
        <v>0</v>
      </c>
      <c r="R130" s="87">
        <f>Q130*H130</f>
        <v>0</v>
      </c>
      <c r="S130" s="87">
        <v>0</v>
      </c>
      <c r="T130" s="88">
        <f>S130*H130</f>
        <v>0</v>
      </c>
      <c r="AR130" s="89" t="s">
        <v>86</v>
      </c>
      <c r="AT130" s="89" t="s">
        <v>101</v>
      </c>
      <c r="AU130" s="89" t="s">
        <v>40</v>
      </c>
      <c r="AY130" s="10" t="s">
        <v>73</v>
      </c>
      <c r="BE130" s="90">
        <f>IF(N130="základní",J130,0)</f>
        <v>0</v>
      </c>
      <c r="BF130" s="90">
        <f>IF(N130="snížená",J130,0)</f>
        <v>0</v>
      </c>
      <c r="BG130" s="90">
        <f>IF(N130="zákl. přenesená",J130,0)</f>
        <v>0</v>
      </c>
      <c r="BH130" s="90">
        <f>IF(N130="sníž. přenesená",J130,0)</f>
        <v>0</v>
      </c>
      <c r="BI130" s="90">
        <f>IF(N130="nulová",J130,0)</f>
        <v>0</v>
      </c>
      <c r="BJ130" s="10" t="s">
        <v>39</v>
      </c>
      <c r="BK130" s="90">
        <f>ROUND(I130*H130,2)</f>
        <v>0</v>
      </c>
      <c r="BL130" s="10" t="s">
        <v>77</v>
      </c>
      <c r="BM130" s="89" t="s">
        <v>204</v>
      </c>
    </row>
    <row r="131" spans="2:65" s="1" customFormat="1" ht="29.25" x14ac:dyDescent="0.2">
      <c r="B131" s="19"/>
      <c r="D131" s="96" t="s">
        <v>148</v>
      </c>
      <c r="F131" s="126" t="s">
        <v>201</v>
      </c>
      <c r="I131" s="93"/>
      <c r="L131" s="19"/>
      <c r="M131" s="94"/>
      <c r="T131" s="28"/>
      <c r="AT131" s="10" t="s">
        <v>148</v>
      </c>
      <c r="AU131" s="10" t="s">
        <v>40</v>
      </c>
    </row>
    <row r="132" spans="2:65" s="1" customFormat="1" ht="16.5" customHeight="1" x14ac:dyDescent="0.2">
      <c r="B132" s="19"/>
      <c r="C132" s="116" t="s">
        <v>2</v>
      </c>
      <c r="D132" s="116" t="s">
        <v>101</v>
      </c>
      <c r="E132" s="117" t="s">
        <v>205</v>
      </c>
      <c r="F132" s="118" t="s">
        <v>206</v>
      </c>
      <c r="G132" s="119" t="s">
        <v>118</v>
      </c>
      <c r="H132" s="120">
        <v>1</v>
      </c>
      <c r="I132" s="121"/>
      <c r="J132" s="122">
        <f>ROUND(I132*H132,2)</f>
        <v>0</v>
      </c>
      <c r="K132" s="118" t="s">
        <v>188</v>
      </c>
      <c r="L132" s="123"/>
      <c r="M132" s="124" t="s">
        <v>6</v>
      </c>
      <c r="N132" s="125" t="s">
        <v>25</v>
      </c>
      <c r="P132" s="87">
        <f>O132*H132</f>
        <v>0</v>
      </c>
      <c r="Q132" s="87">
        <v>0</v>
      </c>
      <c r="R132" s="87">
        <f>Q132*H132</f>
        <v>0</v>
      </c>
      <c r="S132" s="87">
        <v>0</v>
      </c>
      <c r="T132" s="88">
        <f>S132*H132</f>
        <v>0</v>
      </c>
      <c r="AR132" s="89" t="s">
        <v>86</v>
      </c>
      <c r="AT132" s="89" t="s">
        <v>101</v>
      </c>
      <c r="AU132" s="89" t="s">
        <v>40</v>
      </c>
      <c r="AY132" s="10" t="s">
        <v>73</v>
      </c>
      <c r="BE132" s="90">
        <f>IF(N132="základní",J132,0)</f>
        <v>0</v>
      </c>
      <c r="BF132" s="90">
        <f>IF(N132="snížená",J132,0)</f>
        <v>0</v>
      </c>
      <c r="BG132" s="90">
        <f>IF(N132="zákl. přenesená",J132,0)</f>
        <v>0</v>
      </c>
      <c r="BH132" s="90">
        <f>IF(N132="sníž. přenesená",J132,0)</f>
        <v>0</v>
      </c>
      <c r="BI132" s="90">
        <f>IF(N132="nulová",J132,0)</f>
        <v>0</v>
      </c>
      <c r="BJ132" s="10" t="s">
        <v>39</v>
      </c>
      <c r="BK132" s="90">
        <f>ROUND(I132*H132,2)</f>
        <v>0</v>
      </c>
      <c r="BL132" s="10" t="s">
        <v>77</v>
      </c>
      <c r="BM132" s="89" t="s">
        <v>207</v>
      </c>
    </row>
    <row r="133" spans="2:65" s="1" customFormat="1" ht="39" x14ac:dyDescent="0.2">
      <c r="B133" s="19"/>
      <c r="D133" s="96" t="s">
        <v>148</v>
      </c>
      <c r="F133" s="126" t="s">
        <v>208</v>
      </c>
      <c r="I133" s="93"/>
      <c r="L133" s="19"/>
      <c r="M133" s="94"/>
      <c r="T133" s="28"/>
      <c r="AT133" s="10" t="s">
        <v>148</v>
      </c>
      <c r="AU133" s="10" t="s">
        <v>40</v>
      </c>
    </row>
    <row r="134" spans="2:65" s="1" customFormat="1" ht="16.5" customHeight="1" x14ac:dyDescent="0.2">
      <c r="B134" s="19"/>
      <c r="C134" s="116" t="s">
        <v>100</v>
      </c>
      <c r="D134" s="116" t="s">
        <v>101</v>
      </c>
      <c r="E134" s="117" t="s">
        <v>209</v>
      </c>
      <c r="F134" s="118" t="s">
        <v>210</v>
      </c>
      <c r="G134" s="119" t="s">
        <v>118</v>
      </c>
      <c r="H134" s="120">
        <v>2</v>
      </c>
      <c r="I134" s="121"/>
      <c r="J134" s="122">
        <f>ROUND(I134*H134,2)</f>
        <v>0</v>
      </c>
      <c r="K134" s="118" t="s">
        <v>188</v>
      </c>
      <c r="L134" s="123"/>
      <c r="M134" s="124" t="s">
        <v>6</v>
      </c>
      <c r="N134" s="125" t="s">
        <v>25</v>
      </c>
      <c r="P134" s="87">
        <f>O134*H134</f>
        <v>0</v>
      </c>
      <c r="Q134" s="87">
        <v>0</v>
      </c>
      <c r="R134" s="87">
        <f>Q134*H134</f>
        <v>0</v>
      </c>
      <c r="S134" s="87">
        <v>0</v>
      </c>
      <c r="T134" s="88">
        <f>S134*H134</f>
        <v>0</v>
      </c>
      <c r="AR134" s="89" t="s">
        <v>86</v>
      </c>
      <c r="AT134" s="89" t="s">
        <v>101</v>
      </c>
      <c r="AU134" s="89" t="s">
        <v>40</v>
      </c>
      <c r="AY134" s="10" t="s">
        <v>73</v>
      </c>
      <c r="BE134" s="90">
        <f>IF(N134="základní",J134,0)</f>
        <v>0</v>
      </c>
      <c r="BF134" s="90">
        <f>IF(N134="snížená",J134,0)</f>
        <v>0</v>
      </c>
      <c r="BG134" s="90">
        <f>IF(N134="zákl. přenesená",J134,0)</f>
        <v>0</v>
      </c>
      <c r="BH134" s="90">
        <f>IF(N134="sníž. přenesená",J134,0)</f>
        <v>0</v>
      </c>
      <c r="BI134" s="90">
        <f>IF(N134="nulová",J134,0)</f>
        <v>0</v>
      </c>
      <c r="BJ134" s="10" t="s">
        <v>39</v>
      </c>
      <c r="BK134" s="90">
        <f>ROUND(I134*H134,2)</f>
        <v>0</v>
      </c>
      <c r="BL134" s="10" t="s">
        <v>77</v>
      </c>
      <c r="BM134" s="89" t="s">
        <v>211</v>
      </c>
    </row>
    <row r="135" spans="2:65" s="1" customFormat="1" ht="19.5" x14ac:dyDescent="0.2">
      <c r="B135" s="19"/>
      <c r="D135" s="96" t="s">
        <v>148</v>
      </c>
      <c r="F135" s="126" t="s">
        <v>212</v>
      </c>
      <c r="I135" s="93"/>
      <c r="L135" s="19"/>
      <c r="M135" s="94"/>
      <c r="T135" s="28"/>
      <c r="AT135" s="10" t="s">
        <v>148</v>
      </c>
      <c r="AU135" s="10" t="s">
        <v>40</v>
      </c>
    </row>
    <row r="136" spans="2:65" s="1" customFormat="1" ht="16.5" customHeight="1" x14ac:dyDescent="0.2">
      <c r="B136" s="19"/>
      <c r="C136" s="116" t="s">
        <v>102</v>
      </c>
      <c r="D136" s="116" t="s">
        <v>101</v>
      </c>
      <c r="E136" s="117" t="s">
        <v>213</v>
      </c>
      <c r="F136" s="118" t="s">
        <v>214</v>
      </c>
      <c r="G136" s="119" t="s">
        <v>118</v>
      </c>
      <c r="H136" s="120">
        <v>1</v>
      </c>
      <c r="I136" s="121"/>
      <c r="J136" s="122">
        <f>ROUND(I136*H136,2)</f>
        <v>0</v>
      </c>
      <c r="K136" s="118" t="s">
        <v>188</v>
      </c>
      <c r="L136" s="123"/>
      <c r="M136" s="124" t="s">
        <v>6</v>
      </c>
      <c r="N136" s="125" t="s">
        <v>25</v>
      </c>
      <c r="P136" s="87">
        <f>O136*H136</f>
        <v>0</v>
      </c>
      <c r="Q136" s="87">
        <v>0</v>
      </c>
      <c r="R136" s="87">
        <f>Q136*H136</f>
        <v>0</v>
      </c>
      <c r="S136" s="87">
        <v>0</v>
      </c>
      <c r="T136" s="88">
        <f>S136*H136</f>
        <v>0</v>
      </c>
      <c r="AR136" s="89" t="s">
        <v>86</v>
      </c>
      <c r="AT136" s="89" t="s">
        <v>101</v>
      </c>
      <c r="AU136" s="89" t="s">
        <v>40</v>
      </c>
      <c r="AY136" s="10" t="s">
        <v>73</v>
      </c>
      <c r="BE136" s="90">
        <f>IF(N136="základní",J136,0)</f>
        <v>0</v>
      </c>
      <c r="BF136" s="90">
        <f>IF(N136="snížená",J136,0)</f>
        <v>0</v>
      </c>
      <c r="BG136" s="90">
        <f>IF(N136="zákl. přenesená",J136,0)</f>
        <v>0</v>
      </c>
      <c r="BH136" s="90">
        <f>IF(N136="sníž. přenesená",J136,0)</f>
        <v>0</v>
      </c>
      <c r="BI136" s="90">
        <f>IF(N136="nulová",J136,0)</f>
        <v>0</v>
      </c>
      <c r="BJ136" s="10" t="s">
        <v>39</v>
      </c>
      <c r="BK136" s="90">
        <f>ROUND(I136*H136,2)</f>
        <v>0</v>
      </c>
      <c r="BL136" s="10" t="s">
        <v>77</v>
      </c>
      <c r="BM136" s="89" t="s">
        <v>215</v>
      </c>
    </row>
    <row r="137" spans="2:65" s="1" customFormat="1" ht="19.5" x14ac:dyDescent="0.2">
      <c r="B137" s="19"/>
      <c r="D137" s="96" t="s">
        <v>148</v>
      </c>
      <c r="F137" s="126" t="s">
        <v>216</v>
      </c>
      <c r="I137" s="93"/>
      <c r="L137" s="19"/>
      <c r="M137" s="94"/>
      <c r="T137" s="28"/>
      <c r="AT137" s="10" t="s">
        <v>148</v>
      </c>
      <c r="AU137" s="10" t="s">
        <v>40</v>
      </c>
    </row>
    <row r="138" spans="2:65" s="1" customFormat="1" ht="16.5" customHeight="1" x14ac:dyDescent="0.2">
      <c r="B138" s="19"/>
      <c r="C138" s="116" t="s">
        <v>103</v>
      </c>
      <c r="D138" s="116" t="s">
        <v>101</v>
      </c>
      <c r="E138" s="117" t="s">
        <v>217</v>
      </c>
      <c r="F138" s="118" t="s">
        <v>218</v>
      </c>
      <c r="G138" s="119" t="s">
        <v>118</v>
      </c>
      <c r="H138" s="120">
        <v>3</v>
      </c>
      <c r="I138" s="121"/>
      <c r="J138" s="122">
        <f>ROUND(I138*H138,2)</f>
        <v>0</v>
      </c>
      <c r="K138" s="118" t="s">
        <v>188</v>
      </c>
      <c r="L138" s="123"/>
      <c r="M138" s="124" t="s">
        <v>6</v>
      </c>
      <c r="N138" s="125" t="s">
        <v>25</v>
      </c>
      <c r="P138" s="87">
        <f>O138*H138</f>
        <v>0</v>
      </c>
      <c r="Q138" s="87">
        <v>0</v>
      </c>
      <c r="R138" s="87">
        <f>Q138*H138</f>
        <v>0</v>
      </c>
      <c r="S138" s="87">
        <v>0</v>
      </c>
      <c r="T138" s="88">
        <f>S138*H138</f>
        <v>0</v>
      </c>
      <c r="AR138" s="89" t="s">
        <v>86</v>
      </c>
      <c r="AT138" s="89" t="s">
        <v>101</v>
      </c>
      <c r="AU138" s="89" t="s">
        <v>40</v>
      </c>
      <c r="AY138" s="10" t="s">
        <v>73</v>
      </c>
      <c r="BE138" s="90">
        <f>IF(N138="základní",J138,0)</f>
        <v>0</v>
      </c>
      <c r="BF138" s="90">
        <f>IF(N138="snížená",J138,0)</f>
        <v>0</v>
      </c>
      <c r="BG138" s="90">
        <f>IF(N138="zákl. přenesená",J138,0)</f>
        <v>0</v>
      </c>
      <c r="BH138" s="90">
        <f>IF(N138="sníž. přenesená",J138,0)</f>
        <v>0</v>
      </c>
      <c r="BI138" s="90">
        <f>IF(N138="nulová",J138,0)</f>
        <v>0</v>
      </c>
      <c r="BJ138" s="10" t="s">
        <v>39</v>
      </c>
      <c r="BK138" s="90">
        <f>ROUND(I138*H138,2)</f>
        <v>0</v>
      </c>
      <c r="BL138" s="10" t="s">
        <v>77</v>
      </c>
      <c r="BM138" s="89" t="s">
        <v>219</v>
      </c>
    </row>
    <row r="139" spans="2:65" s="1" customFormat="1" ht="39" x14ac:dyDescent="0.2">
      <c r="B139" s="19"/>
      <c r="D139" s="96" t="s">
        <v>148</v>
      </c>
      <c r="F139" s="126" t="s">
        <v>220</v>
      </c>
      <c r="I139" s="93"/>
      <c r="L139" s="19"/>
      <c r="M139" s="94"/>
      <c r="T139" s="28"/>
      <c r="AT139" s="10" t="s">
        <v>148</v>
      </c>
      <c r="AU139" s="10" t="s">
        <v>40</v>
      </c>
    </row>
    <row r="140" spans="2:65" s="1" customFormat="1" ht="24.2" customHeight="1" x14ac:dyDescent="0.2">
      <c r="B140" s="19"/>
      <c r="C140" s="116" t="s">
        <v>107</v>
      </c>
      <c r="D140" s="116" t="s">
        <v>101</v>
      </c>
      <c r="E140" s="117" t="s">
        <v>221</v>
      </c>
      <c r="F140" s="118" t="s">
        <v>222</v>
      </c>
      <c r="G140" s="119" t="s">
        <v>118</v>
      </c>
      <c r="H140" s="120">
        <v>4</v>
      </c>
      <c r="I140" s="121"/>
      <c r="J140" s="122">
        <f>ROUND(I140*H140,2)</f>
        <v>0</v>
      </c>
      <c r="K140" s="118" t="s">
        <v>188</v>
      </c>
      <c r="L140" s="123"/>
      <c r="M140" s="124" t="s">
        <v>6</v>
      </c>
      <c r="N140" s="125" t="s">
        <v>25</v>
      </c>
      <c r="P140" s="87">
        <f>O140*H140</f>
        <v>0</v>
      </c>
      <c r="Q140" s="87">
        <v>0</v>
      </c>
      <c r="R140" s="87">
        <f>Q140*H140</f>
        <v>0</v>
      </c>
      <c r="S140" s="87">
        <v>0</v>
      </c>
      <c r="T140" s="88">
        <f>S140*H140</f>
        <v>0</v>
      </c>
      <c r="AR140" s="89" t="s">
        <v>86</v>
      </c>
      <c r="AT140" s="89" t="s">
        <v>101</v>
      </c>
      <c r="AU140" s="89" t="s">
        <v>40</v>
      </c>
      <c r="AY140" s="10" t="s">
        <v>73</v>
      </c>
      <c r="BE140" s="90">
        <f>IF(N140="základní",J140,0)</f>
        <v>0</v>
      </c>
      <c r="BF140" s="90">
        <f>IF(N140="snížená",J140,0)</f>
        <v>0</v>
      </c>
      <c r="BG140" s="90">
        <f>IF(N140="zákl. přenesená",J140,0)</f>
        <v>0</v>
      </c>
      <c r="BH140" s="90">
        <f>IF(N140="sníž. přenesená",J140,0)</f>
        <v>0</v>
      </c>
      <c r="BI140" s="90">
        <f>IF(N140="nulová",J140,0)</f>
        <v>0</v>
      </c>
      <c r="BJ140" s="10" t="s">
        <v>39</v>
      </c>
      <c r="BK140" s="90">
        <f>ROUND(I140*H140,2)</f>
        <v>0</v>
      </c>
      <c r="BL140" s="10" t="s">
        <v>77</v>
      </c>
      <c r="BM140" s="89" t="s">
        <v>223</v>
      </c>
    </row>
    <row r="141" spans="2:65" s="1" customFormat="1" ht="19.5" x14ac:dyDescent="0.2">
      <c r="B141" s="19"/>
      <c r="D141" s="96" t="s">
        <v>148</v>
      </c>
      <c r="F141" s="126" t="s">
        <v>212</v>
      </c>
      <c r="I141" s="93"/>
      <c r="L141" s="19"/>
      <c r="M141" s="94"/>
      <c r="T141" s="28"/>
      <c r="AT141" s="10" t="s">
        <v>148</v>
      </c>
      <c r="AU141" s="10" t="s">
        <v>40</v>
      </c>
    </row>
    <row r="142" spans="2:65" s="1" customFormat="1" ht="24.2" customHeight="1" x14ac:dyDescent="0.2">
      <c r="B142" s="19"/>
      <c r="C142" s="116" t="s">
        <v>108</v>
      </c>
      <c r="D142" s="116" t="s">
        <v>101</v>
      </c>
      <c r="E142" s="117" t="s">
        <v>224</v>
      </c>
      <c r="F142" s="118" t="s">
        <v>225</v>
      </c>
      <c r="G142" s="119" t="s">
        <v>118</v>
      </c>
      <c r="H142" s="120">
        <v>1</v>
      </c>
      <c r="I142" s="121"/>
      <c r="J142" s="122">
        <f>ROUND(I142*H142,2)</f>
        <v>0</v>
      </c>
      <c r="K142" s="118" t="s">
        <v>188</v>
      </c>
      <c r="L142" s="123"/>
      <c r="M142" s="124" t="s">
        <v>6</v>
      </c>
      <c r="N142" s="125" t="s">
        <v>25</v>
      </c>
      <c r="P142" s="87">
        <f>O142*H142</f>
        <v>0</v>
      </c>
      <c r="Q142" s="87">
        <v>0</v>
      </c>
      <c r="R142" s="87">
        <f>Q142*H142</f>
        <v>0</v>
      </c>
      <c r="S142" s="87">
        <v>0</v>
      </c>
      <c r="T142" s="88">
        <f>S142*H142</f>
        <v>0</v>
      </c>
      <c r="AR142" s="89" t="s">
        <v>86</v>
      </c>
      <c r="AT142" s="89" t="s">
        <v>101</v>
      </c>
      <c r="AU142" s="89" t="s">
        <v>40</v>
      </c>
      <c r="AY142" s="10" t="s">
        <v>73</v>
      </c>
      <c r="BE142" s="90">
        <f>IF(N142="základní",J142,0)</f>
        <v>0</v>
      </c>
      <c r="BF142" s="90">
        <f>IF(N142="snížená",J142,0)</f>
        <v>0</v>
      </c>
      <c r="BG142" s="90">
        <f>IF(N142="zákl. přenesená",J142,0)</f>
        <v>0</v>
      </c>
      <c r="BH142" s="90">
        <f>IF(N142="sníž. přenesená",J142,0)</f>
        <v>0</v>
      </c>
      <c r="BI142" s="90">
        <f>IF(N142="nulová",J142,0)</f>
        <v>0</v>
      </c>
      <c r="BJ142" s="10" t="s">
        <v>39</v>
      </c>
      <c r="BK142" s="90">
        <f>ROUND(I142*H142,2)</f>
        <v>0</v>
      </c>
      <c r="BL142" s="10" t="s">
        <v>77</v>
      </c>
      <c r="BM142" s="89" t="s">
        <v>226</v>
      </c>
    </row>
    <row r="143" spans="2:65" s="1" customFormat="1" ht="19.5" x14ac:dyDescent="0.2">
      <c r="B143" s="19"/>
      <c r="D143" s="96" t="s">
        <v>148</v>
      </c>
      <c r="F143" s="126" t="s">
        <v>212</v>
      </c>
      <c r="I143" s="93"/>
      <c r="L143" s="19"/>
      <c r="M143" s="94"/>
      <c r="T143" s="28"/>
      <c r="AT143" s="10" t="s">
        <v>148</v>
      </c>
      <c r="AU143" s="10" t="s">
        <v>40</v>
      </c>
    </row>
    <row r="144" spans="2:65" s="1" customFormat="1" ht="21.75" customHeight="1" x14ac:dyDescent="0.2">
      <c r="B144" s="19"/>
      <c r="C144" s="116" t="s">
        <v>109</v>
      </c>
      <c r="D144" s="116" t="s">
        <v>101</v>
      </c>
      <c r="E144" s="117" t="s">
        <v>227</v>
      </c>
      <c r="F144" s="118" t="s">
        <v>228</v>
      </c>
      <c r="G144" s="119" t="s">
        <v>118</v>
      </c>
      <c r="H144" s="120">
        <v>1</v>
      </c>
      <c r="I144" s="121"/>
      <c r="J144" s="122">
        <f>ROUND(I144*H144,2)</f>
        <v>0</v>
      </c>
      <c r="K144" s="118" t="s">
        <v>188</v>
      </c>
      <c r="L144" s="123"/>
      <c r="M144" s="124" t="s">
        <v>6</v>
      </c>
      <c r="N144" s="125" t="s">
        <v>25</v>
      </c>
      <c r="P144" s="87">
        <f>O144*H144</f>
        <v>0</v>
      </c>
      <c r="Q144" s="87">
        <v>0</v>
      </c>
      <c r="R144" s="87">
        <f>Q144*H144</f>
        <v>0</v>
      </c>
      <c r="S144" s="87">
        <v>0</v>
      </c>
      <c r="T144" s="88">
        <f>S144*H144</f>
        <v>0</v>
      </c>
      <c r="AR144" s="89" t="s">
        <v>86</v>
      </c>
      <c r="AT144" s="89" t="s">
        <v>101</v>
      </c>
      <c r="AU144" s="89" t="s">
        <v>40</v>
      </c>
      <c r="AY144" s="10" t="s">
        <v>73</v>
      </c>
      <c r="BE144" s="90">
        <f>IF(N144="základní",J144,0)</f>
        <v>0</v>
      </c>
      <c r="BF144" s="90">
        <f>IF(N144="snížená",J144,0)</f>
        <v>0</v>
      </c>
      <c r="BG144" s="90">
        <f>IF(N144="zákl. přenesená",J144,0)</f>
        <v>0</v>
      </c>
      <c r="BH144" s="90">
        <f>IF(N144="sníž. přenesená",J144,0)</f>
        <v>0</v>
      </c>
      <c r="BI144" s="90">
        <f>IF(N144="nulová",J144,0)</f>
        <v>0</v>
      </c>
      <c r="BJ144" s="10" t="s">
        <v>39</v>
      </c>
      <c r="BK144" s="90">
        <f>ROUND(I144*H144,2)</f>
        <v>0</v>
      </c>
      <c r="BL144" s="10" t="s">
        <v>77</v>
      </c>
      <c r="BM144" s="89" t="s">
        <v>229</v>
      </c>
    </row>
    <row r="145" spans="2:65" s="1" customFormat="1" ht="48.75" x14ac:dyDescent="0.2">
      <c r="B145" s="19"/>
      <c r="D145" s="96" t="s">
        <v>148</v>
      </c>
      <c r="F145" s="126" t="s">
        <v>230</v>
      </c>
      <c r="I145" s="93"/>
      <c r="L145" s="19"/>
      <c r="M145" s="94"/>
      <c r="T145" s="28"/>
      <c r="AT145" s="10" t="s">
        <v>148</v>
      </c>
      <c r="AU145" s="10" t="s">
        <v>40</v>
      </c>
    </row>
    <row r="146" spans="2:65" s="1" customFormat="1" ht="16.5" customHeight="1" x14ac:dyDescent="0.2">
      <c r="B146" s="19"/>
      <c r="C146" s="116" t="s">
        <v>110</v>
      </c>
      <c r="D146" s="116" t="s">
        <v>101</v>
      </c>
      <c r="E146" s="117" t="s">
        <v>231</v>
      </c>
      <c r="F146" s="118" t="s">
        <v>232</v>
      </c>
      <c r="G146" s="119" t="s">
        <v>118</v>
      </c>
      <c r="H146" s="120">
        <v>2</v>
      </c>
      <c r="I146" s="121"/>
      <c r="J146" s="122">
        <f>ROUND(I146*H146,2)</f>
        <v>0</v>
      </c>
      <c r="K146" s="118" t="s">
        <v>188</v>
      </c>
      <c r="L146" s="123"/>
      <c r="M146" s="124" t="s">
        <v>6</v>
      </c>
      <c r="N146" s="125" t="s">
        <v>25</v>
      </c>
      <c r="P146" s="87">
        <f>O146*H146</f>
        <v>0</v>
      </c>
      <c r="Q146" s="87">
        <v>0</v>
      </c>
      <c r="R146" s="87">
        <f>Q146*H146</f>
        <v>0</v>
      </c>
      <c r="S146" s="87">
        <v>0</v>
      </c>
      <c r="T146" s="88">
        <f>S146*H146</f>
        <v>0</v>
      </c>
      <c r="AR146" s="89" t="s">
        <v>86</v>
      </c>
      <c r="AT146" s="89" t="s">
        <v>101</v>
      </c>
      <c r="AU146" s="89" t="s">
        <v>40</v>
      </c>
      <c r="AY146" s="10" t="s">
        <v>73</v>
      </c>
      <c r="BE146" s="90">
        <f>IF(N146="základní",J146,0)</f>
        <v>0</v>
      </c>
      <c r="BF146" s="90">
        <f>IF(N146="snížená",J146,0)</f>
        <v>0</v>
      </c>
      <c r="BG146" s="90">
        <f>IF(N146="zákl. přenesená",J146,0)</f>
        <v>0</v>
      </c>
      <c r="BH146" s="90">
        <f>IF(N146="sníž. přenesená",J146,0)</f>
        <v>0</v>
      </c>
      <c r="BI146" s="90">
        <f>IF(N146="nulová",J146,0)</f>
        <v>0</v>
      </c>
      <c r="BJ146" s="10" t="s">
        <v>39</v>
      </c>
      <c r="BK146" s="90">
        <f>ROUND(I146*H146,2)</f>
        <v>0</v>
      </c>
      <c r="BL146" s="10" t="s">
        <v>77</v>
      </c>
      <c r="BM146" s="89" t="s">
        <v>233</v>
      </c>
    </row>
    <row r="147" spans="2:65" s="6" customFormat="1" ht="22.9" customHeight="1" x14ac:dyDescent="0.2">
      <c r="B147" s="66"/>
      <c r="D147" s="67" t="s">
        <v>37</v>
      </c>
      <c r="E147" s="76" t="s">
        <v>149</v>
      </c>
      <c r="F147" s="76" t="s">
        <v>150</v>
      </c>
      <c r="I147" s="69"/>
      <c r="J147" s="77">
        <f>BK147</f>
        <v>0</v>
      </c>
      <c r="L147" s="66"/>
      <c r="M147" s="71"/>
      <c r="P147" s="72">
        <f>SUM(P148:P149)</f>
        <v>0</v>
      </c>
      <c r="R147" s="72">
        <f>SUM(R148:R149)</f>
        <v>0</v>
      </c>
      <c r="T147" s="73">
        <f>SUM(T148:T149)</f>
        <v>0</v>
      </c>
      <c r="AR147" s="67" t="s">
        <v>39</v>
      </c>
      <c r="AT147" s="74" t="s">
        <v>37</v>
      </c>
      <c r="AU147" s="74" t="s">
        <v>39</v>
      </c>
      <c r="AY147" s="67" t="s">
        <v>73</v>
      </c>
      <c r="BK147" s="75">
        <f>SUM(BK148:BK149)</f>
        <v>0</v>
      </c>
    </row>
    <row r="148" spans="2:65" s="1" customFormat="1" ht="24.2" customHeight="1" x14ac:dyDescent="0.2">
      <c r="B148" s="19"/>
      <c r="C148" s="78" t="s">
        <v>111</v>
      </c>
      <c r="D148" s="78" t="s">
        <v>75</v>
      </c>
      <c r="E148" s="79" t="s">
        <v>234</v>
      </c>
      <c r="F148" s="80" t="s">
        <v>235</v>
      </c>
      <c r="G148" s="81" t="s">
        <v>98</v>
      </c>
      <c r="H148" s="82">
        <v>12.875</v>
      </c>
      <c r="I148" s="83"/>
      <c r="J148" s="84">
        <f>ROUND(I148*H148,2)</f>
        <v>0</v>
      </c>
      <c r="K148" s="80" t="s">
        <v>76</v>
      </c>
      <c r="L148" s="19"/>
      <c r="M148" s="85" t="s">
        <v>6</v>
      </c>
      <c r="N148" s="86" t="s">
        <v>25</v>
      </c>
      <c r="P148" s="87">
        <f>O148*H148</f>
        <v>0</v>
      </c>
      <c r="Q148" s="87">
        <v>0</v>
      </c>
      <c r="R148" s="87">
        <f>Q148*H148</f>
        <v>0</v>
      </c>
      <c r="S148" s="87">
        <v>0</v>
      </c>
      <c r="T148" s="88">
        <f>S148*H148</f>
        <v>0</v>
      </c>
      <c r="AR148" s="89" t="s">
        <v>77</v>
      </c>
      <c r="AT148" s="89" t="s">
        <v>75</v>
      </c>
      <c r="AU148" s="89" t="s">
        <v>40</v>
      </c>
      <c r="AY148" s="10" t="s">
        <v>73</v>
      </c>
      <c r="BE148" s="90">
        <f>IF(N148="základní",J148,0)</f>
        <v>0</v>
      </c>
      <c r="BF148" s="90">
        <f>IF(N148="snížená",J148,0)</f>
        <v>0</v>
      </c>
      <c r="BG148" s="90">
        <f>IF(N148="zákl. přenesená",J148,0)</f>
        <v>0</v>
      </c>
      <c r="BH148" s="90">
        <f>IF(N148="sníž. přenesená",J148,0)</f>
        <v>0</v>
      </c>
      <c r="BI148" s="90">
        <f>IF(N148="nulová",J148,0)</f>
        <v>0</v>
      </c>
      <c r="BJ148" s="10" t="s">
        <v>39</v>
      </c>
      <c r="BK148" s="90">
        <f>ROUND(I148*H148,2)</f>
        <v>0</v>
      </c>
      <c r="BL148" s="10" t="s">
        <v>77</v>
      </c>
      <c r="BM148" s="89" t="s">
        <v>236</v>
      </c>
    </row>
    <row r="149" spans="2:65" s="1" customFormat="1" ht="11.25" x14ac:dyDescent="0.2">
      <c r="B149" s="19"/>
      <c r="D149" s="91" t="s">
        <v>78</v>
      </c>
      <c r="F149" s="92" t="s">
        <v>237</v>
      </c>
      <c r="I149" s="93"/>
      <c r="L149" s="19"/>
      <c r="M149" s="127"/>
      <c r="N149" s="128"/>
      <c r="O149" s="128"/>
      <c r="P149" s="128"/>
      <c r="Q149" s="128"/>
      <c r="R149" s="128"/>
      <c r="S149" s="128"/>
      <c r="T149" s="129"/>
      <c r="AT149" s="10" t="s">
        <v>78</v>
      </c>
      <c r="AU149" s="10" t="s">
        <v>40</v>
      </c>
    </row>
    <row r="150" spans="2:65" s="1" customFormat="1" ht="6.95" customHeight="1" x14ac:dyDescent="0.2">
      <c r="B150" s="21"/>
      <c r="C150" s="22"/>
      <c r="D150" s="22"/>
      <c r="E150" s="22"/>
      <c r="F150" s="22"/>
      <c r="G150" s="22"/>
      <c r="H150" s="22"/>
      <c r="I150" s="22"/>
      <c r="J150" s="22"/>
      <c r="K150" s="22"/>
      <c r="L150" s="19"/>
    </row>
  </sheetData>
  <sheetProtection algorithmName="SHA-512" hashValue="7FTnraPq6OQ0YsSjIsi8lRz+2KgY74lB2ttycCbe06cF0vE9z8Dk5C+Pba2nf9NlLb5K2nSpUvIdFRJLqW35HA==" saltValue="jVZ4u3mRXxYSeILEM8UxCuRNAy44UWc37uEyNY0tbJ/0vrYTfZ/l67XYni3uny7UHou5x/XAKn81uOPA5+BIwg==" spinCount="100000" sheet="1" objects="1" scenarios="1" formatColumns="0" formatRows="0" autoFilter="0"/>
  <autoFilter ref="C89:K149" xr:uid="{00000000-0009-0000-0000-00000D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94" r:id="rId1" xr:uid="{00000000-0004-0000-0D00-000000000000}"/>
    <hyperlink ref="F108" r:id="rId2" xr:uid="{00000000-0004-0000-0D00-000001000000}"/>
    <hyperlink ref="F110" r:id="rId3" xr:uid="{00000000-0004-0000-0D00-000002000000}"/>
    <hyperlink ref="F113" r:id="rId4" xr:uid="{00000000-0004-0000-0D00-000003000000}"/>
    <hyperlink ref="F115" r:id="rId5" xr:uid="{00000000-0004-0000-0D00-000004000000}"/>
    <hyperlink ref="F119" r:id="rId6" xr:uid="{00000000-0004-0000-0D00-000005000000}"/>
    <hyperlink ref="F149" r:id="rId7" xr:uid="{00000000-0004-0000-0D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188"/>
  <sheetViews>
    <sheetView showGridLines="0" tabSelected="1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AT2" s="10" t="s">
        <v>43</v>
      </c>
    </row>
    <row r="3" spans="2:46" ht="6.95" hidden="1" customHeight="1" x14ac:dyDescent="0.2">
      <c r="B3" s="11"/>
      <c r="C3" s="12"/>
      <c r="D3" s="12"/>
      <c r="E3" s="12"/>
      <c r="F3" s="12"/>
      <c r="G3" s="12"/>
      <c r="H3" s="12"/>
      <c r="I3" s="12"/>
      <c r="J3" s="12"/>
      <c r="K3" s="12"/>
      <c r="L3" s="13"/>
      <c r="AT3" s="10" t="s">
        <v>40</v>
      </c>
    </row>
    <row r="4" spans="2:46" ht="24.95" hidden="1" customHeight="1" x14ac:dyDescent="0.2">
      <c r="B4" s="13"/>
      <c r="D4" s="14" t="s">
        <v>44</v>
      </c>
      <c r="L4" s="13"/>
      <c r="M4" s="37" t="s">
        <v>3</v>
      </c>
      <c r="AT4" s="10" t="s">
        <v>0</v>
      </c>
    </row>
    <row r="5" spans="2:46" ht="6.95" hidden="1" customHeight="1" x14ac:dyDescent="0.2">
      <c r="B5" s="13"/>
      <c r="L5" s="13"/>
    </row>
    <row r="6" spans="2:46" ht="12" hidden="1" customHeight="1" x14ac:dyDescent="0.2">
      <c r="B6" s="13"/>
      <c r="D6" s="16" t="s">
        <v>4</v>
      </c>
      <c r="L6" s="13"/>
    </row>
    <row r="7" spans="2:46" ht="16.5" hidden="1" customHeight="1" x14ac:dyDescent="0.2">
      <c r="B7" s="13"/>
      <c r="E7" s="135" t="e">
        <f>#REF!</f>
        <v>#REF!</v>
      </c>
      <c r="F7" s="136"/>
      <c r="G7" s="136"/>
      <c r="H7" s="136"/>
      <c r="L7" s="13"/>
    </row>
    <row r="8" spans="2:46" ht="12" hidden="1" customHeight="1" x14ac:dyDescent="0.2">
      <c r="B8" s="13"/>
      <c r="D8" s="16" t="s">
        <v>45</v>
      </c>
      <c r="L8" s="13"/>
    </row>
    <row r="9" spans="2:46" s="1" customFormat="1" ht="16.5" hidden="1" customHeight="1" x14ac:dyDescent="0.2">
      <c r="B9" s="19"/>
      <c r="E9" s="135" t="s">
        <v>158</v>
      </c>
      <c r="F9" s="137"/>
      <c r="G9" s="137"/>
      <c r="H9" s="137"/>
      <c r="L9" s="19"/>
    </row>
    <row r="10" spans="2:46" s="1" customFormat="1" ht="12" hidden="1" customHeight="1" x14ac:dyDescent="0.2">
      <c r="B10" s="19"/>
      <c r="D10" s="16" t="s">
        <v>46</v>
      </c>
      <c r="L10" s="19"/>
    </row>
    <row r="11" spans="2:46" s="1" customFormat="1" ht="16.5" hidden="1" customHeight="1" x14ac:dyDescent="0.2">
      <c r="B11" s="19"/>
      <c r="E11" s="131" t="s">
        <v>238</v>
      </c>
      <c r="F11" s="137"/>
      <c r="G11" s="137"/>
      <c r="H11" s="137"/>
      <c r="L11" s="19"/>
    </row>
    <row r="12" spans="2:46" s="1" customFormat="1" ht="11.25" hidden="1" x14ac:dyDescent="0.2">
      <c r="B12" s="19"/>
      <c r="L12" s="19"/>
    </row>
    <row r="13" spans="2:46" s="1" customFormat="1" ht="12" hidden="1" customHeight="1" x14ac:dyDescent="0.2">
      <c r="B13" s="19"/>
      <c r="D13" s="16" t="s">
        <v>5</v>
      </c>
      <c r="F13" s="15" t="s">
        <v>6</v>
      </c>
      <c r="I13" s="16" t="s">
        <v>7</v>
      </c>
      <c r="J13" s="15" t="s">
        <v>6</v>
      </c>
      <c r="L13" s="19"/>
    </row>
    <row r="14" spans="2:46" s="1" customFormat="1" ht="12" hidden="1" customHeight="1" x14ac:dyDescent="0.2">
      <c r="B14" s="19"/>
      <c r="D14" s="16" t="s">
        <v>8</v>
      </c>
      <c r="F14" s="15" t="s">
        <v>47</v>
      </c>
      <c r="I14" s="16" t="s">
        <v>9</v>
      </c>
      <c r="J14" s="25" t="e">
        <f>#REF!</f>
        <v>#REF!</v>
      </c>
      <c r="L14" s="19"/>
    </row>
    <row r="15" spans="2:46" s="1" customFormat="1" ht="10.9" hidden="1" customHeight="1" x14ac:dyDescent="0.2">
      <c r="B15" s="19"/>
      <c r="L15" s="19"/>
    </row>
    <row r="16" spans="2:46" s="1" customFormat="1" ht="12" hidden="1" customHeight="1" x14ac:dyDescent="0.2">
      <c r="B16" s="19"/>
      <c r="D16" s="16" t="s">
        <v>10</v>
      </c>
      <c r="I16" s="16" t="s">
        <v>11</v>
      </c>
      <c r="J16" s="15" t="s">
        <v>6</v>
      </c>
      <c r="L16" s="19"/>
    </row>
    <row r="17" spans="2:12" s="1" customFormat="1" ht="18" hidden="1" customHeight="1" x14ac:dyDescent="0.2">
      <c r="B17" s="19"/>
      <c r="E17" s="15" t="s">
        <v>12</v>
      </c>
      <c r="I17" s="16" t="s">
        <v>13</v>
      </c>
      <c r="J17" s="15" t="s">
        <v>6</v>
      </c>
      <c r="L17" s="19"/>
    </row>
    <row r="18" spans="2:12" s="1" customFormat="1" ht="6.95" hidden="1" customHeight="1" x14ac:dyDescent="0.2">
      <c r="B18" s="19"/>
      <c r="L18" s="19"/>
    </row>
    <row r="19" spans="2:12" s="1" customFormat="1" ht="12" hidden="1" customHeight="1" x14ac:dyDescent="0.2">
      <c r="B19" s="19"/>
      <c r="D19" s="16" t="s">
        <v>14</v>
      </c>
      <c r="I19" s="16" t="s">
        <v>11</v>
      </c>
      <c r="J19" s="17" t="e">
        <f>#REF!</f>
        <v>#REF!</v>
      </c>
      <c r="L19" s="19"/>
    </row>
    <row r="20" spans="2:12" s="1" customFormat="1" ht="18" hidden="1" customHeight="1" x14ac:dyDescent="0.2">
      <c r="B20" s="19"/>
      <c r="E20" s="138" t="e">
        <f>#REF!</f>
        <v>#REF!</v>
      </c>
      <c r="F20" s="132"/>
      <c r="G20" s="132"/>
      <c r="H20" s="132"/>
      <c r="I20" s="16" t="s">
        <v>13</v>
      </c>
      <c r="J20" s="17" t="e">
        <f>#REF!</f>
        <v>#REF!</v>
      </c>
      <c r="L20" s="19"/>
    </row>
    <row r="21" spans="2:12" s="1" customFormat="1" ht="6.95" hidden="1" customHeight="1" x14ac:dyDescent="0.2">
      <c r="B21" s="19"/>
      <c r="L21" s="19"/>
    </row>
    <row r="22" spans="2:12" s="1" customFormat="1" ht="12" hidden="1" customHeight="1" x14ac:dyDescent="0.2">
      <c r="B22" s="19"/>
      <c r="D22" s="16" t="s">
        <v>15</v>
      </c>
      <c r="I22" s="16" t="s">
        <v>11</v>
      </c>
      <c r="J22" s="15" t="s">
        <v>6</v>
      </c>
      <c r="L22" s="19"/>
    </row>
    <row r="23" spans="2:12" s="1" customFormat="1" ht="18" hidden="1" customHeight="1" x14ac:dyDescent="0.2">
      <c r="B23" s="19"/>
      <c r="E23" s="15" t="s">
        <v>16</v>
      </c>
      <c r="I23" s="16" t="s">
        <v>13</v>
      </c>
      <c r="J23" s="15" t="s">
        <v>6</v>
      </c>
      <c r="L23" s="19"/>
    </row>
    <row r="24" spans="2:12" s="1" customFormat="1" ht="6.95" hidden="1" customHeight="1" x14ac:dyDescent="0.2">
      <c r="B24" s="19"/>
      <c r="L24" s="19"/>
    </row>
    <row r="25" spans="2:12" s="1" customFormat="1" ht="12" hidden="1" customHeight="1" x14ac:dyDescent="0.2">
      <c r="B25" s="19"/>
      <c r="D25" s="16" t="s">
        <v>18</v>
      </c>
      <c r="I25" s="16" t="s">
        <v>11</v>
      </c>
      <c r="J25" s="15" t="e">
        <f>IF(#REF!="","",#REF!)</f>
        <v>#REF!</v>
      </c>
      <c r="L25" s="19"/>
    </row>
    <row r="26" spans="2:12" s="1" customFormat="1" ht="18" hidden="1" customHeight="1" x14ac:dyDescent="0.2">
      <c r="B26" s="19"/>
      <c r="E26" s="15" t="e">
        <f>IF(#REF!="","",#REF!)</f>
        <v>#REF!</v>
      </c>
      <c r="I26" s="16" t="s">
        <v>13</v>
      </c>
      <c r="J26" s="15" t="e">
        <f>IF(#REF!="","",#REF!)</f>
        <v>#REF!</v>
      </c>
      <c r="L26" s="19"/>
    </row>
    <row r="27" spans="2:12" s="1" customFormat="1" ht="6.95" hidden="1" customHeight="1" x14ac:dyDescent="0.2">
      <c r="B27" s="19"/>
      <c r="L27" s="19"/>
    </row>
    <row r="28" spans="2:12" s="1" customFormat="1" ht="12" hidden="1" customHeight="1" x14ac:dyDescent="0.2">
      <c r="B28" s="19"/>
      <c r="D28" s="16" t="s">
        <v>19</v>
      </c>
      <c r="L28" s="19"/>
    </row>
    <row r="29" spans="2:12" s="2" customFormat="1" ht="16.5" hidden="1" customHeight="1" x14ac:dyDescent="0.2">
      <c r="B29" s="38"/>
      <c r="E29" s="134" t="s">
        <v>6</v>
      </c>
      <c r="F29" s="134"/>
      <c r="G29" s="134"/>
      <c r="H29" s="134"/>
      <c r="L29" s="38"/>
    </row>
    <row r="30" spans="2:12" s="1" customFormat="1" ht="6.95" hidden="1" customHeight="1" x14ac:dyDescent="0.2">
      <c r="B30" s="19"/>
      <c r="L30" s="19"/>
    </row>
    <row r="31" spans="2:12" s="1" customFormat="1" ht="6.95" hidden="1" customHeight="1" x14ac:dyDescent="0.2">
      <c r="B31" s="19"/>
      <c r="D31" s="26"/>
      <c r="E31" s="26"/>
      <c r="F31" s="26"/>
      <c r="G31" s="26"/>
      <c r="H31" s="26"/>
      <c r="I31" s="26"/>
      <c r="J31" s="26"/>
      <c r="K31" s="26"/>
      <c r="L31" s="19"/>
    </row>
    <row r="32" spans="2:12" s="1" customFormat="1" ht="25.35" hidden="1" customHeight="1" x14ac:dyDescent="0.2">
      <c r="B32" s="19"/>
      <c r="D32" s="39" t="s">
        <v>20</v>
      </c>
      <c r="J32" s="35">
        <f>ROUND(J88, 2)</f>
        <v>0</v>
      </c>
      <c r="L32" s="19"/>
    </row>
    <row r="33" spans="2:12" s="1" customFormat="1" ht="6.95" hidden="1" customHeight="1" x14ac:dyDescent="0.2">
      <c r="B33" s="19"/>
      <c r="D33" s="26"/>
      <c r="E33" s="26"/>
      <c r="F33" s="26"/>
      <c r="G33" s="26"/>
      <c r="H33" s="26"/>
      <c r="I33" s="26"/>
      <c r="J33" s="26"/>
      <c r="K33" s="26"/>
      <c r="L33" s="19"/>
    </row>
    <row r="34" spans="2:12" s="1" customFormat="1" ht="14.45" hidden="1" customHeight="1" x14ac:dyDescent="0.2">
      <c r="B34" s="19"/>
      <c r="F34" s="20" t="s">
        <v>22</v>
      </c>
      <c r="I34" s="20" t="s">
        <v>21</v>
      </c>
      <c r="J34" s="20" t="s">
        <v>23</v>
      </c>
      <c r="L34" s="19"/>
    </row>
    <row r="35" spans="2:12" s="1" customFormat="1" ht="14.45" hidden="1" customHeight="1" x14ac:dyDescent="0.2">
      <c r="B35" s="19"/>
      <c r="D35" s="27" t="s">
        <v>24</v>
      </c>
      <c r="E35" s="16" t="s">
        <v>25</v>
      </c>
      <c r="F35" s="36">
        <f>ROUND((SUM(BE88:BE187)),  2)</f>
        <v>0</v>
      </c>
      <c r="I35" s="40">
        <v>0.21</v>
      </c>
      <c r="J35" s="36">
        <f>ROUND(((SUM(BE88:BE187))*I35),  2)</f>
        <v>0</v>
      </c>
      <c r="L35" s="19"/>
    </row>
    <row r="36" spans="2:12" s="1" customFormat="1" ht="14.45" hidden="1" customHeight="1" x14ac:dyDescent="0.2">
      <c r="B36" s="19"/>
      <c r="E36" s="16" t="s">
        <v>26</v>
      </c>
      <c r="F36" s="36">
        <f>ROUND((SUM(BF88:BF187)),  2)</f>
        <v>0</v>
      </c>
      <c r="I36" s="40">
        <v>0.12</v>
      </c>
      <c r="J36" s="36">
        <f>ROUND(((SUM(BF88:BF187))*I36),  2)</f>
        <v>0</v>
      </c>
      <c r="L36" s="19"/>
    </row>
    <row r="37" spans="2:12" s="1" customFormat="1" ht="14.45" hidden="1" customHeight="1" x14ac:dyDescent="0.2">
      <c r="B37" s="19"/>
      <c r="E37" s="16" t="s">
        <v>27</v>
      </c>
      <c r="F37" s="36">
        <f>ROUND((SUM(BG88:BG187)),  2)</f>
        <v>0</v>
      </c>
      <c r="I37" s="40">
        <v>0.21</v>
      </c>
      <c r="J37" s="36">
        <f>0</f>
        <v>0</v>
      </c>
      <c r="L37" s="19"/>
    </row>
    <row r="38" spans="2:12" s="1" customFormat="1" ht="14.45" hidden="1" customHeight="1" x14ac:dyDescent="0.2">
      <c r="B38" s="19"/>
      <c r="E38" s="16" t="s">
        <v>28</v>
      </c>
      <c r="F38" s="36">
        <f>ROUND((SUM(BH88:BH187)),  2)</f>
        <v>0</v>
      </c>
      <c r="I38" s="40">
        <v>0.12</v>
      </c>
      <c r="J38" s="36">
        <f>0</f>
        <v>0</v>
      </c>
      <c r="L38" s="19"/>
    </row>
    <row r="39" spans="2:12" s="1" customFormat="1" ht="14.45" hidden="1" customHeight="1" x14ac:dyDescent="0.2">
      <c r="B39" s="19"/>
      <c r="E39" s="16" t="s">
        <v>29</v>
      </c>
      <c r="F39" s="36">
        <f>ROUND((SUM(BI88:BI187)),  2)</f>
        <v>0</v>
      </c>
      <c r="I39" s="40">
        <v>0</v>
      </c>
      <c r="J39" s="36">
        <f>0</f>
        <v>0</v>
      </c>
      <c r="L39" s="19"/>
    </row>
    <row r="40" spans="2:12" s="1" customFormat="1" ht="6.95" hidden="1" customHeight="1" x14ac:dyDescent="0.2">
      <c r="B40" s="19"/>
      <c r="L40" s="19"/>
    </row>
    <row r="41" spans="2:12" s="1" customFormat="1" ht="25.35" hidden="1" customHeight="1" x14ac:dyDescent="0.2">
      <c r="B41" s="19"/>
      <c r="C41" s="41"/>
      <c r="D41" s="42" t="s">
        <v>30</v>
      </c>
      <c r="E41" s="29"/>
      <c r="F41" s="29"/>
      <c r="G41" s="43" t="s">
        <v>31</v>
      </c>
      <c r="H41" s="44" t="s">
        <v>32</v>
      </c>
      <c r="I41" s="29"/>
      <c r="J41" s="45">
        <f>SUM(J32:J39)</f>
        <v>0</v>
      </c>
      <c r="K41" s="46"/>
      <c r="L41" s="19"/>
    </row>
    <row r="42" spans="2:12" s="1" customFormat="1" ht="14.45" hidden="1" customHeight="1" x14ac:dyDescent="0.2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19"/>
    </row>
    <row r="43" spans="2:12" ht="11.25" hidden="1" x14ac:dyDescent="0.2"/>
    <row r="44" spans="2:12" ht="11.25" hidden="1" x14ac:dyDescent="0.2"/>
    <row r="45" spans="2:12" ht="11.25" hidden="1" x14ac:dyDescent="0.2"/>
    <row r="46" spans="2:12" s="1" customFormat="1" ht="6.95" customHeight="1" x14ac:dyDescent="0.2">
      <c r="B46" s="23"/>
      <c r="C46" s="24"/>
      <c r="D46" s="24"/>
      <c r="E46" s="24"/>
      <c r="F46" s="24"/>
      <c r="G46" s="24"/>
      <c r="H46" s="24"/>
      <c r="I46" s="24"/>
      <c r="J46" s="24"/>
      <c r="K46" s="24"/>
      <c r="L46" s="19"/>
    </row>
    <row r="47" spans="2:12" s="1" customFormat="1" ht="24.95" customHeight="1" x14ac:dyDescent="0.2">
      <c r="B47" s="19"/>
      <c r="C47" s="14" t="s">
        <v>48</v>
      </c>
      <c r="L47" s="19"/>
    </row>
    <row r="48" spans="2:12" s="1" customFormat="1" ht="6.95" customHeight="1" x14ac:dyDescent="0.2">
      <c r="B48" s="19"/>
      <c r="L48" s="19"/>
    </row>
    <row r="49" spans="2:47" s="1" customFormat="1" ht="12" customHeight="1" x14ac:dyDescent="0.2">
      <c r="B49" s="19"/>
      <c r="C49" s="16" t="s">
        <v>4</v>
      </c>
      <c r="L49" s="19"/>
    </row>
    <row r="50" spans="2:47" s="1" customFormat="1" ht="16.5" customHeight="1" x14ac:dyDescent="0.2">
      <c r="B50" s="19"/>
      <c r="E50" s="135" t="e">
        <f>E7</f>
        <v>#REF!</v>
      </c>
      <c r="F50" s="136"/>
      <c r="G50" s="136"/>
      <c r="H50" s="136"/>
      <c r="L50" s="19"/>
    </row>
    <row r="51" spans="2:47" ht="12" customHeight="1" x14ac:dyDescent="0.2">
      <c r="B51" s="13"/>
      <c r="C51" s="16" t="s">
        <v>45</v>
      </c>
      <c r="L51" s="13"/>
    </row>
    <row r="52" spans="2:47" s="1" customFormat="1" ht="16.5" customHeight="1" x14ac:dyDescent="0.2">
      <c r="B52" s="19"/>
      <c r="E52" s="135" t="s">
        <v>158</v>
      </c>
      <c r="F52" s="137"/>
      <c r="G52" s="137"/>
      <c r="H52" s="137"/>
      <c r="L52" s="19"/>
    </row>
    <row r="53" spans="2:47" s="1" customFormat="1" ht="12" customHeight="1" x14ac:dyDescent="0.2">
      <c r="B53" s="19"/>
      <c r="C53" s="16" t="s">
        <v>46</v>
      </c>
      <c r="L53" s="19"/>
    </row>
    <row r="54" spans="2:47" s="1" customFormat="1" ht="16.5" customHeight="1" x14ac:dyDescent="0.2">
      <c r="B54" s="19"/>
      <c r="E54" s="131" t="str">
        <f>E11</f>
        <v>B3 - Vybavení stavby</v>
      </c>
      <c r="F54" s="137"/>
      <c r="G54" s="137"/>
      <c r="H54" s="137"/>
      <c r="L54" s="19"/>
    </row>
    <row r="55" spans="2:47" s="1" customFormat="1" ht="6.95" customHeight="1" x14ac:dyDescent="0.2">
      <c r="B55" s="19"/>
      <c r="L55" s="19"/>
    </row>
    <row r="56" spans="2:47" s="1" customFormat="1" ht="12" customHeight="1" x14ac:dyDescent="0.2">
      <c r="B56" s="19"/>
      <c r="C56" s="16" t="s">
        <v>8</v>
      </c>
      <c r="F56" s="15" t="str">
        <f>F14</f>
        <v>Šternberk</v>
      </c>
      <c r="I56" s="16" t="s">
        <v>9</v>
      </c>
      <c r="J56" s="25" t="e">
        <f>IF(J14="","",J14)</f>
        <v>#REF!</v>
      </c>
      <c r="L56" s="19"/>
    </row>
    <row r="57" spans="2:47" s="1" customFormat="1" ht="6.95" customHeight="1" x14ac:dyDescent="0.2">
      <c r="B57" s="19"/>
      <c r="L57" s="19"/>
    </row>
    <row r="58" spans="2:47" s="1" customFormat="1" ht="15.2" customHeight="1" x14ac:dyDescent="0.2">
      <c r="B58" s="19"/>
      <c r="C58" s="16" t="s">
        <v>10</v>
      </c>
      <c r="F58" s="15" t="str">
        <f>E17</f>
        <v>Město Šternberk</v>
      </c>
      <c r="I58" s="16" t="s">
        <v>15</v>
      </c>
      <c r="J58" s="18" t="str">
        <f>E23</f>
        <v>CUBESPACE s.r.o.</v>
      </c>
      <c r="L58" s="19"/>
    </row>
    <row r="59" spans="2:47" s="1" customFormat="1" ht="15.2" customHeight="1" x14ac:dyDescent="0.2">
      <c r="B59" s="19"/>
      <c r="C59" s="16" t="s">
        <v>14</v>
      </c>
      <c r="F59" s="15" t="e">
        <f>IF(E20="","",E20)</f>
        <v>#REF!</v>
      </c>
      <c r="I59" s="16" t="s">
        <v>18</v>
      </c>
      <c r="J59" s="18" t="e">
        <f>E26</f>
        <v>#REF!</v>
      </c>
      <c r="L59" s="19"/>
    </row>
    <row r="60" spans="2:47" s="1" customFormat="1" ht="10.35" customHeight="1" x14ac:dyDescent="0.2">
      <c r="B60" s="19"/>
      <c r="L60" s="19"/>
    </row>
    <row r="61" spans="2:47" s="1" customFormat="1" ht="29.25" customHeight="1" x14ac:dyDescent="0.2">
      <c r="B61" s="19"/>
      <c r="C61" s="47" t="s">
        <v>49</v>
      </c>
      <c r="D61" s="41"/>
      <c r="E61" s="41"/>
      <c r="F61" s="41"/>
      <c r="G61" s="41"/>
      <c r="H61" s="41"/>
      <c r="I61" s="41"/>
      <c r="J61" s="48" t="s">
        <v>50</v>
      </c>
      <c r="K61" s="41"/>
      <c r="L61" s="19"/>
    </row>
    <row r="62" spans="2:47" s="1" customFormat="1" ht="10.35" customHeight="1" x14ac:dyDescent="0.2">
      <c r="B62" s="19"/>
      <c r="L62" s="19"/>
    </row>
    <row r="63" spans="2:47" s="1" customFormat="1" ht="22.9" customHeight="1" x14ac:dyDescent="0.2">
      <c r="B63" s="19"/>
      <c r="C63" s="49" t="s">
        <v>36</v>
      </c>
      <c r="J63" s="35">
        <f>J88</f>
        <v>0</v>
      </c>
      <c r="L63" s="19"/>
      <c r="AU63" s="10" t="s">
        <v>51</v>
      </c>
    </row>
    <row r="64" spans="2:47" s="3" customFormat="1" ht="24.95" customHeight="1" x14ac:dyDescent="0.2">
      <c r="B64" s="50"/>
      <c r="D64" s="51" t="s">
        <v>57</v>
      </c>
      <c r="E64" s="52"/>
      <c r="F64" s="52"/>
      <c r="G64" s="52"/>
      <c r="H64" s="52"/>
      <c r="I64" s="52"/>
      <c r="J64" s="53">
        <f>J89</f>
        <v>0</v>
      </c>
      <c r="L64" s="50"/>
    </row>
    <row r="65" spans="2:12" s="4" customFormat="1" ht="19.899999999999999" customHeight="1" x14ac:dyDescent="0.2">
      <c r="B65" s="54"/>
      <c r="D65" s="55" t="s">
        <v>155</v>
      </c>
      <c r="E65" s="56"/>
      <c r="F65" s="56"/>
      <c r="G65" s="56"/>
      <c r="H65" s="56"/>
      <c r="I65" s="56"/>
      <c r="J65" s="57">
        <f>J90</f>
        <v>0</v>
      </c>
      <c r="L65" s="54"/>
    </row>
    <row r="66" spans="2:12" s="4" customFormat="1" ht="19.899999999999999" customHeight="1" x14ac:dyDescent="0.2">
      <c r="B66" s="54"/>
      <c r="D66" s="55" t="s">
        <v>239</v>
      </c>
      <c r="E66" s="56"/>
      <c r="F66" s="56"/>
      <c r="G66" s="56"/>
      <c r="H66" s="56"/>
      <c r="I66" s="56"/>
      <c r="J66" s="57">
        <f>J115</f>
        <v>0</v>
      </c>
      <c r="L66" s="54"/>
    </row>
    <row r="67" spans="2:12" s="1" customFormat="1" ht="21.75" customHeight="1" x14ac:dyDescent="0.2">
      <c r="B67" s="19"/>
      <c r="L67" s="19"/>
    </row>
    <row r="68" spans="2:12" s="1" customFormat="1" ht="6.95" customHeight="1" x14ac:dyDescent="0.2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19"/>
    </row>
    <row r="72" spans="2:12" s="1" customFormat="1" ht="6.95" customHeight="1" x14ac:dyDescent="0.2">
      <c r="B72" s="23"/>
      <c r="C72" s="24"/>
      <c r="D72" s="24"/>
      <c r="E72" s="24"/>
      <c r="F72" s="24"/>
      <c r="G72" s="24"/>
      <c r="H72" s="24"/>
      <c r="I72" s="24"/>
      <c r="J72" s="24"/>
      <c r="K72" s="24"/>
      <c r="L72" s="19"/>
    </row>
    <row r="73" spans="2:12" s="1" customFormat="1" ht="24.95" customHeight="1" x14ac:dyDescent="0.2">
      <c r="B73" s="19"/>
      <c r="C73" s="14" t="s">
        <v>58</v>
      </c>
      <c r="L73" s="19"/>
    </row>
    <row r="74" spans="2:12" s="1" customFormat="1" ht="6.95" customHeight="1" x14ac:dyDescent="0.2">
      <c r="B74" s="19"/>
      <c r="L74" s="19"/>
    </row>
    <row r="75" spans="2:12" s="1" customFormat="1" ht="12" customHeight="1" x14ac:dyDescent="0.2">
      <c r="B75" s="19"/>
      <c r="C75" s="16" t="s">
        <v>4</v>
      </c>
      <c r="L75" s="19"/>
    </row>
    <row r="76" spans="2:12" s="1" customFormat="1" ht="16.5" customHeight="1" x14ac:dyDescent="0.2">
      <c r="B76" s="19"/>
      <c r="E76" s="135" t="e">
        <f>E7</f>
        <v>#REF!</v>
      </c>
      <c r="F76" s="136"/>
      <c r="G76" s="136"/>
      <c r="H76" s="136"/>
      <c r="L76" s="19"/>
    </row>
    <row r="77" spans="2:12" ht="12" customHeight="1" x14ac:dyDescent="0.2">
      <c r="B77" s="13"/>
      <c r="C77" s="16" t="s">
        <v>45</v>
      </c>
      <c r="L77" s="13"/>
    </row>
    <row r="78" spans="2:12" s="1" customFormat="1" ht="16.5" customHeight="1" x14ac:dyDescent="0.2">
      <c r="B78" s="19"/>
      <c r="E78" s="135" t="s">
        <v>158</v>
      </c>
      <c r="F78" s="137"/>
      <c r="G78" s="137"/>
      <c r="H78" s="137"/>
      <c r="L78" s="19"/>
    </row>
    <row r="79" spans="2:12" s="1" customFormat="1" ht="12" customHeight="1" x14ac:dyDescent="0.2">
      <c r="B79" s="19"/>
      <c r="C79" s="16" t="s">
        <v>46</v>
      </c>
      <c r="L79" s="19"/>
    </row>
    <row r="80" spans="2:12" s="1" customFormat="1" ht="16.5" customHeight="1" x14ac:dyDescent="0.2">
      <c r="B80" s="19"/>
      <c r="E80" s="131" t="str">
        <f>E11</f>
        <v>B3 - Vybavení stavby</v>
      </c>
      <c r="F80" s="137"/>
      <c r="G80" s="137"/>
      <c r="H80" s="137"/>
      <c r="L80" s="19"/>
    </row>
    <row r="81" spans="2:65" s="1" customFormat="1" ht="6.95" customHeight="1" x14ac:dyDescent="0.2">
      <c r="B81" s="19"/>
      <c r="L81" s="19"/>
    </row>
    <row r="82" spans="2:65" s="1" customFormat="1" ht="12" customHeight="1" x14ac:dyDescent="0.2">
      <c r="B82" s="19"/>
      <c r="C82" s="16" t="s">
        <v>8</v>
      </c>
      <c r="F82" s="15" t="str">
        <f>F14</f>
        <v>Šternberk</v>
      </c>
      <c r="I82" s="16" t="s">
        <v>9</v>
      </c>
      <c r="J82" s="25" t="e">
        <f>IF(J14="","",J14)</f>
        <v>#REF!</v>
      </c>
      <c r="L82" s="19"/>
    </row>
    <row r="83" spans="2:65" s="1" customFormat="1" ht="6.95" customHeight="1" x14ac:dyDescent="0.2">
      <c r="B83" s="19"/>
      <c r="L83" s="19"/>
    </row>
    <row r="84" spans="2:65" s="1" customFormat="1" ht="15.2" customHeight="1" x14ac:dyDescent="0.2">
      <c r="B84" s="19"/>
      <c r="C84" s="16" t="s">
        <v>10</v>
      </c>
      <c r="F84" s="15" t="str">
        <f>E17</f>
        <v>Město Šternberk</v>
      </c>
      <c r="I84" s="16" t="s">
        <v>15</v>
      </c>
      <c r="J84" s="18" t="str">
        <f>E23</f>
        <v>CUBESPACE s.r.o.</v>
      </c>
      <c r="L84" s="19"/>
    </row>
    <row r="85" spans="2:65" s="1" customFormat="1" ht="15.2" customHeight="1" x14ac:dyDescent="0.2">
      <c r="B85" s="19"/>
      <c r="C85" s="16" t="s">
        <v>14</v>
      </c>
      <c r="F85" s="15" t="e">
        <f>IF(E20="","",E20)</f>
        <v>#REF!</v>
      </c>
      <c r="I85" s="16" t="s">
        <v>18</v>
      </c>
      <c r="J85" s="18" t="e">
        <f>E26</f>
        <v>#REF!</v>
      </c>
      <c r="L85" s="19"/>
    </row>
    <row r="86" spans="2:65" s="1" customFormat="1" ht="10.35" customHeight="1" x14ac:dyDescent="0.2">
      <c r="B86" s="19"/>
      <c r="L86" s="19"/>
    </row>
    <row r="87" spans="2:65" s="5" customFormat="1" ht="29.25" customHeight="1" x14ac:dyDescent="0.2">
      <c r="B87" s="58"/>
      <c r="C87" s="59" t="s">
        <v>59</v>
      </c>
      <c r="D87" s="60" t="s">
        <v>35</v>
      </c>
      <c r="E87" s="60" t="s">
        <v>33</v>
      </c>
      <c r="F87" s="60" t="s">
        <v>34</v>
      </c>
      <c r="G87" s="60" t="s">
        <v>60</v>
      </c>
      <c r="H87" s="60" t="s">
        <v>61</v>
      </c>
      <c r="I87" s="60" t="s">
        <v>62</v>
      </c>
      <c r="J87" s="60" t="s">
        <v>50</v>
      </c>
      <c r="K87" s="61" t="s">
        <v>63</v>
      </c>
      <c r="L87" s="58"/>
      <c r="M87" s="30" t="s">
        <v>6</v>
      </c>
      <c r="N87" s="31" t="s">
        <v>24</v>
      </c>
      <c r="O87" s="31" t="s">
        <v>64</v>
      </c>
      <c r="P87" s="31" t="s">
        <v>65</v>
      </c>
      <c r="Q87" s="31" t="s">
        <v>66</v>
      </c>
      <c r="R87" s="31" t="s">
        <v>67</v>
      </c>
      <c r="S87" s="31" t="s">
        <v>68</v>
      </c>
      <c r="T87" s="32" t="s">
        <v>69</v>
      </c>
    </row>
    <row r="88" spans="2:65" s="1" customFormat="1" ht="22.9" customHeight="1" x14ac:dyDescent="0.25">
      <c r="B88" s="19"/>
      <c r="C88" s="34" t="s">
        <v>70</v>
      </c>
      <c r="J88" s="62">
        <f>BK88</f>
        <v>0</v>
      </c>
      <c r="L88" s="19"/>
      <c r="M88" s="33"/>
      <c r="N88" s="26"/>
      <c r="O88" s="26"/>
      <c r="P88" s="63">
        <f>P89</f>
        <v>0</v>
      </c>
      <c r="Q88" s="26"/>
      <c r="R88" s="63">
        <f>R89</f>
        <v>0.1285</v>
      </c>
      <c r="S88" s="26"/>
      <c r="T88" s="64">
        <f>T89</f>
        <v>0</v>
      </c>
      <c r="AT88" s="10" t="s">
        <v>37</v>
      </c>
      <c r="AU88" s="10" t="s">
        <v>51</v>
      </c>
      <c r="BK88" s="65">
        <f>BK89</f>
        <v>0</v>
      </c>
    </row>
    <row r="89" spans="2:65" s="6" customFormat="1" ht="25.9" customHeight="1" x14ac:dyDescent="0.2">
      <c r="B89" s="66"/>
      <c r="D89" s="67" t="s">
        <v>37</v>
      </c>
      <c r="E89" s="68" t="s">
        <v>151</v>
      </c>
      <c r="F89" s="68" t="s">
        <v>152</v>
      </c>
      <c r="I89" s="69"/>
      <c r="J89" s="70">
        <f>BK89</f>
        <v>0</v>
      </c>
      <c r="L89" s="66"/>
      <c r="M89" s="71"/>
      <c r="P89" s="72">
        <f>P90+P115</f>
        <v>0</v>
      </c>
      <c r="R89" s="72">
        <f>R90+R115</f>
        <v>0.1285</v>
      </c>
      <c r="T89" s="73">
        <f>T90+T115</f>
        <v>0</v>
      </c>
      <c r="AR89" s="67" t="s">
        <v>40</v>
      </c>
      <c r="AT89" s="74" t="s">
        <v>37</v>
      </c>
      <c r="AU89" s="74" t="s">
        <v>38</v>
      </c>
      <c r="AY89" s="67" t="s">
        <v>73</v>
      </c>
      <c r="BK89" s="75">
        <f>BK90+BK115</f>
        <v>0</v>
      </c>
    </row>
    <row r="90" spans="2:65" s="6" customFormat="1" ht="22.9" customHeight="1" x14ac:dyDescent="0.2">
      <c r="B90" s="66"/>
      <c r="D90" s="67" t="s">
        <v>37</v>
      </c>
      <c r="E90" s="76" t="s">
        <v>156</v>
      </c>
      <c r="F90" s="76" t="s">
        <v>157</v>
      </c>
      <c r="I90" s="69"/>
      <c r="J90" s="77">
        <f>BK90</f>
        <v>0</v>
      </c>
      <c r="L90" s="66"/>
      <c r="M90" s="71"/>
      <c r="P90" s="72">
        <f>SUM(P91:P114)</f>
        <v>0</v>
      </c>
      <c r="R90" s="72">
        <f>SUM(R91:R114)</f>
        <v>1.6E-2</v>
      </c>
      <c r="T90" s="73">
        <f>SUM(T91:T114)</f>
        <v>0</v>
      </c>
      <c r="AR90" s="67" t="s">
        <v>40</v>
      </c>
      <c r="AT90" s="74" t="s">
        <v>37</v>
      </c>
      <c r="AU90" s="74" t="s">
        <v>39</v>
      </c>
      <c r="AY90" s="67" t="s">
        <v>73</v>
      </c>
      <c r="BK90" s="75">
        <f>SUM(BK91:BK114)</f>
        <v>0</v>
      </c>
    </row>
    <row r="91" spans="2:65" s="1" customFormat="1" ht="24.2" customHeight="1" x14ac:dyDescent="0.2">
      <c r="B91" s="19"/>
      <c r="C91" s="78" t="s">
        <v>39</v>
      </c>
      <c r="D91" s="78" t="s">
        <v>75</v>
      </c>
      <c r="E91" s="79" t="s">
        <v>240</v>
      </c>
      <c r="F91" s="80" t="s">
        <v>241</v>
      </c>
      <c r="G91" s="81" t="s">
        <v>118</v>
      </c>
      <c r="H91" s="82">
        <v>8</v>
      </c>
      <c r="I91" s="83"/>
      <c r="J91" s="84">
        <f>ROUND(I91*H91,2)</f>
        <v>0</v>
      </c>
      <c r="K91" s="80" t="s">
        <v>76</v>
      </c>
      <c r="L91" s="19"/>
      <c r="M91" s="85" t="s">
        <v>6</v>
      </c>
      <c r="N91" s="86" t="s">
        <v>25</v>
      </c>
      <c r="P91" s="87">
        <f>O91*H91</f>
        <v>0</v>
      </c>
      <c r="Q91" s="87">
        <v>0</v>
      </c>
      <c r="R91" s="87">
        <f>Q91*H91</f>
        <v>0</v>
      </c>
      <c r="S91" s="87">
        <v>0</v>
      </c>
      <c r="T91" s="88">
        <f>S91*H91</f>
        <v>0</v>
      </c>
      <c r="AR91" s="89" t="s">
        <v>107</v>
      </c>
      <c r="AT91" s="89" t="s">
        <v>75</v>
      </c>
      <c r="AU91" s="89" t="s">
        <v>40</v>
      </c>
      <c r="AY91" s="10" t="s">
        <v>73</v>
      </c>
      <c r="BE91" s="90">
        <f>IF(N91="základní",J91,0)</f>
        <v>0</v>
      </c>
      <c r="BF91" s="90">
        <f>IF(N91="snížená",J91,0)</f>
        <v>0</v>
      </c>
      <c r="BG91" s="90">
        <f>IF(N91="zákl. přenesená",J91,0)</f>
        <v>0</v>
      </c>
      <c r="BH91" s="90">
        <f>IF(N91="sníž. přenesená",J91,0)</f>
        <v>0</v>
      </c>
      <c r="BI91" s="90">
        <f>IF(N91="nulová",J91,0)</f>
        <v>0</v>
      </c>
      <c r="BJ91" s="10" t="s">
        <v>39</v>
      </c>
      <c r="BK91" s="90">
        <f>ROUND(I91*H91,2)</f>
        <v>0</v>
      </c>
      <c r="BL91" s="10" t="s">
        <v>107</v>
      </c>
      <c r="BM91" s="89" t="s">
        <v>242</v>
      </c>
    </row>
    <row r="92" spans="2:65" s="1" customFormat="1" ht="11.25" x14ac:dyDescent="0.2">
      <c r="B92" s="19"/>
      <c r="D92" s="91" t="s">
        <v>78</v>
      </c>
      <c r="F92" s="92" t="s">
        <v>243</v>
      </c>
      <c r="I92" s="93"/>
      <c r="L92" s="19"/>
      <c r="M92" s="94"/>
      <c r="T92" s="28"/>
      <c r="AT92" s="10" t="s">
        <v>78</v>
      </c>
      <c r="AU92" s="10" t="s">
        <v>40</v>
      </c>
    </row>
    <row r="93" spans="2:65" s="1" customFormat="1" ht="16.5" customHeight="1" x14ac:dyDescent="0.2">
      <c r="B93" s="19"/>
      <c r="C93" s="116" t="s">
        <v>40</v>
      </c>
      <c r="D93" s="116" t="s">
        <v>101</v>
      </c>
      <c r="E93" s="117" t="s">
        <v>244</v>
      </c>
      <c r="F93" s="118" t="s">
        <v>245</v>
      </c>
      <c r="G93" s="119" t="s">
        <v>118</v>
      </c>
      <c r="H93" s="120">
        <v>8</v>
      </c>
      <c r="I93" s="121"/>
      <c r="J93" s="122">
        <f>ROUND(I93*H93,2)</f>
        <v>0</v>
      </c>
      <c r="K93" s="118" t="s">
        <v>76</v>
      </c>
      <c r="L93" s="123"/>
      <c r="M93" s="124" t="s">
        <v>6</v>
      </c>
      <c r="N93" s="125" t="s">
        <v>25</v>
      </c>
      <c r="P93" s="87">
        <f>O93*H93</f>
        <v>0</v>
      </c>
      <c r="Q93" s="87">
        <v>5.0000000000000001E-4</v>
      </c>
      <c r="R93" s="87">
        <f>Q93*H93</f>
        <v>4.0000000000000001E-3</v>
      </c>
      <c r="S93" s="87">
        <v>0</v>
      </c>
      <c r="T93" s="88">
        <f>S93*H93</f>
        <v>0</v>
      </c>
      <c r="AR93" s="89" t="s">
        <v>124</v>
      </c>
      <c r="AT93" s="89" t="s">
        <v>101</v>
      </c>
      <c r="AU93" s="89" t="s">
        <v>40</v>
      </c>
      <c r="AY93" s="10" t="s">
        <v>73</v>
      </c>
      <c r="BE93" s="90">
        <f>IF(N93="základní",J93,0)</f>
        <v>0</v>
      </c>
      <c r="BF93" s="90">
        <f>IF(N93="snížená",J93,0)</f>
        <v>0</v>
      </c>
      <c r="BG93" s="90">
        <f>IF(N93="zákl. přenesená",J93,0)</f>
        <v>0</v>
      </c>
      <c r="BH93" s="90">
        <f>IF(N93="sníž. přenesená",J93,0)</f>
        <v>0</v>
      </c>
      <c r="BI93" s="90">
        <f>IF(N93="nulová",J93,0)</f>
        <v>0</v>
      </c>
      <c r="BJ93" s="10" t="s">
        <v>39</v>
      </c>
      <c r="BK93" s="90">
        <f>ROUND(I93*H93,2)</f>
        <v>0</v>
      </c>
      <c r="BL93" s="10" t="s">
        <v>107</v>
      </c>
      <c r="BM93" s="89" t="s">
        <v>246</v>
      </c>
    </row>
    <row r="94" spans="2:65" s="1" customFormat="1" ht="24.2" customHeight="1" x14ac:dyDescent="0.2">
      <c r="B94" s="19"/>
      <c r="C94" s="78" t="s">
        <v>41</v>
      </c>
      <c r="D94" s="78" t="s">
        <v>75</v>
      </c>
      <c r="E94" s="79" t="s">
        <v>247</v>
      </c>
      <c r="F94" s="80" t="s">
        <v>248</v>
      </c>
      <c r="G94" s="81" t="s">
        <v>118</v>
      </c>
      <c r="H94" s="82">
        <v>5</v>
      </c>
      <c r="I94" s="83"/>
      <c r="J94" s="84">
        <f>ROUND(I94*H94,2)</f>
        <v>0</v>
      </c>
      <c r="K94" s="80" t="s">
        <v>76</v>
      </c>
      <c r="L94" s="19"/>
      <c r="M94" s="85" t="s">
        <v>6</v>
      </c>
      <c r="N94" s="86" t="s">
        <v>25</v>
      </c>
      <c r="P94" s="87">
        <f>O94*H94</f>
        <v>0</v>
      </c>
      <c r="Q94" s="87">
        <v>0</v>
      </c>
      <c r="R94" s="87">
        <f>Q94*H94</f>
        <v>0</v>
      </c>
      <c r="S94" s="87">
        <v>0</v>
      </c>
      <c r="T94" s="88">
        <f>S94*H94</f>
        <v>0</v>
      </c>
      <c r="AR94" s="89" t="s">
        <v>107</v>
      </c>
      <c r="AT94" s="89" t="s">
        <v>75</v>
      </c>
      <c r="AU94" s="89" t="s">
        <v>40</v>
      </c>
      <c r="AY94" s="10" t="s">
        <v>73</v>
      </c>
      <c r="BE94" s="90">
        <f>IF(N94="základní",J94,0)</f>
        <v>0</v>
      </c>
      <c r="BF94" s="90">
        <f>IF(N94="snížená",J94,0)</f>
        <v>0</v>
      </c>
      <c r="BG94" s="90">
        <f>IF(N94="zákl. přenesená",J94,0)</f>
        <v>0</v>
      </c>
      <c r="BH94" s="90">
        <f>IF(N94="sníž. přenesená",J94,0)</f>
        <v>0</v>
      </c>
      <c r="BI94" s="90">
        <f>IF(N94="nulová",J94,0)</f>
        <v>0</v>
      </c>
      <c r="BJ94" s="10" t="s">
        <v>39</v>
      </c>
      <c r="BK94" s="90">
        <f>ROUND(I94*H94,2)</f>
        <v>0</v>
      </c>
      <c r="BL94" s="10" t="s">
        <v>107</v>
      </c>
      <c r="BM94" s="89" t="s">
        <v>249</v>
      </c>
    </row>
    <row r="95" spans="2:65" s="1" customFormat="1" ht="11.25" x14ac:dyDescent="0.2">
      <c r="B95" s="19"/>
      <c r="D95" s="91" t="s">
        <v>78</v>
      </c>
      <c r="F95" s="92" t="s">
        <v>250</v>
      </c>
      <c r="I95" s="93"/>
      <c r="L95" s="19"/>
      <c r="M95" s="94"/>
      <c r="T95" s="28"/>
      <c r="AT95" s="10" t="s">
        <v>78</v>
      </c>
      <c r="AU95" s="10" t="s">
        <v>40</v>
      </c>
    </row>
    <row r="96" spans="2:65" s="1" customFormat="1" ht="16.5" customHeight="1" x14ac:dyDescent="0.2">
      <c r="B96" s="19"/>
      <c r="C96" s="116" t="s">
        <v>77</v>
      </c>
      <c r="D96" s="116" t="s">
        <v>101</v>
      </c>
      <c r="E96" s="117" t="s">
        <v>251</v>
      </c>
      <c r="F96" s="118" t="s">
        <v>252</v>
      </c>
      <c r="G96" s="119" t="s">
        <v>118</v>
      </c>
      <c r="H96" s="120">
        <v>5</v>
      </c>
      <c r="I96" s="121"/>
      <c r="J96" s="122">
        <f>ROUND(I96*H96,2)</f>
        <v>0</v>
      </c>
      <c r="K96" s="118" t="s">
        <v>188</v>
      </c>
      <c r="L96" s="123"/>
      <c r="M96" s="124" t="s">
        <v>6</v>
      </c>
      <c r="N96" s="125" t="s">
        <v>25</v>
      </c>
      <c r="P96" s="87">
        <f>O96*H96</f>
        <v>0</v>
      </c>
      <c r="Q96" s="87">
        <v>0</v>
      </c>
      <c r="R96" s="87">
        <f>Q96*H96</f>
        <v>0</v>
      </c>
      <c r="S96" s="87">
        <v>0</v>
      </c>
      <c r="T96" s="88">
        <f>S96*H96</f>
        <v>0</v>
      </c>
      <c r="AR96" s="89" t="s">
        <v>86</v>
      </c>
      <c r="AT96" s="89" t="s">
        <v>101</v>
      </c>
      <c r="AU96" s="89" t="s">
        <v>40</v>
      </c>
      <c r="AY96" s="10" t="s">
        <v>73</v>
      </c>
      <c r="BE96" s="90">
        <f>IF(N96="základní",J96,0)</f>
        <v>0</v>
      </c>
      <c r="BF96" s="90">
        <f>IF(N96="snížená",J96,0)</f>
        <v>0</v>
      </c>
      <c r="BG96" s="90">
        <f>IF(N96="zákl. přenesená",J96,0)</f>
        <v>0</v>
      </c>
      <c r="BH96" s="90">
        <f>IF(N96="sníž. přenesená",J96,0)</f>
        <v>0</v>
      </c>
      <c r="BI96" s="90">
        <f>IF(N96="nulová",J96,0)</f>
        <v>0</v>
      </c>
      <c r="BJ96" s="10" t="s">
        <v>39</v>
      </c>
      <c r="BK96" s="90">
        <f>ROUND(I96*H96,2)</f>
        <v>0</v>
      </c>
      <c r="BL96" s="10" t="s">
        <v>77</v>
      </c>
      <c r="BM96" s="89" t="s">
        <v>253</v>
      </c>
    </row>
    <row r="97" spans="2:65" s="1" customFormat="1" ht="19.5" x14ac:dyDescent="0.2">
      <c r="B97" s="19"/>
      <c r="D97" s="96" t="s">
        <v>148</v>
      </c>
      <c r="F97" s="126" t="s">
        <v>254</v>
      </c>
      <c r="I97" s="93"/>
      <c r="L97" s="19"/>
      <c r="M97" s="94"/>
      <c r="T97" s="28"/>
      <c r="AT97" s="10" t="s">
        <v>148</v>
      </c>
      <c r="AU97" s="10" t="s">
        <v>40</v>
      </c>
    </row>
    <row r="98" spans="2:65" s="1" customFormat="1" ht="24.2" customHeight="1" x14ac:dyDescent="0.2">
      <c r="B98" s="19"/>
      <c r="C98" s="78" t="s">
        <v>82</v>
      </c>
      <c r="D98" s="78" t="s">
        <v>75</v>
      </c>
      <c r="E98" s="79" t="s">
        <v>255</v>
      </c>
      <c r="F98" s="80" t="s">
        <v>256</v>
      </c>
      <c r="G98" s="81" t="s">
        <v>118</v>
      </c>
      <c r="H98" s="82">
        <v>2</v>
      </c>
      <c r="I98" s="83"/>
      <c r="J98" s="84">
        <f>ROUND(I98*H98,2)</f>
        <v>0</v>
      </c>
      <c r="K98" s="80" t="s">
        <v>76</v>
      </c>
      <c r="L98" s="19"/>
      <c r="M98" s="85" t="s">
        <v>6</v>
      </c>
      <c r="N98" s="86" t="s">
        <v>25</v>
      </c>
      <c r="P98" s="87">
        <f>O98*H98</f>
        <v>0</v>
      </c>
      <c r="Q98" s="87">
        <v>0</v>
      </c>
      <c r="R98" s="87">
        <f>Q98*H98</f>
        <v>0</v>
      </c>
      <c r="S98" s="87">
        <v>0</v>
      </c>
      <c r="T98" s="88">
        <f>S98*H98</f>
        <v>0</v>
      </c>
      <c r="AR98" s="89" t="s">
        <v>107</v>
      </c>
      <c r="AT98" s="89" t="s">
        <v>75</v>
      </c>
      <c r="AU98" s="89" t="s">
        <v>40</v>
      </c>
      <c r="AY98" s="10" t="s">
        <v>73</v>
      </c>
      <c r="BE98" s="90">
        <f>IF(N98="základní",J98,0)</f>
        <v>0</v>
      </c>
      <c r="BF98" s="90">
        <f>IF(N98="snížená",J98,0)</f>
        <v>0</v>
      </c>
      <c r="BG98" s="90">
        <f>IF(N98="zákl. přenesená",J98,0)</f>
        <v>0</v>
      </c>
      <c r="BH98" s="90">
        <f>IF(N98="sníž. přenesená",J98,0)</f>
        <v>0</v>
      </c>
      <c r="BI98" s="90">
        <f>IF(N98="nulová",J98,0)</f>
        <v>0</v>
      </c>
      <c r="BJ98" s="10" t="s">
        <v>39</v>
      </c>
      <c r="BK98" s="90">
        <f>ROUND(I98*H98,2)</f>
        <v>0</v>
      </c>
      <c r="BL98" s="10" t="s">
        <v>107</v>
      </c>
      <c r="BM98" s="89" t="s">
        <v>257</v>
      </c>
    </row>
    <row r="99" spans="2:65" s="1" customFormat="1" ht="11.25" x14ac:dyDescent="0.2">
      <c r="B99" s="19"/>
      <c r="D99" s="91" t="s">
        <v>78</v>
      </c>
      <c r="F99" s="92" t="s">
        <v>258</v>
      </c>
      <c r="I99" s="93"/>
      <c r="L99" s="19"/>
      <c r="M99" s="94"/>
      <c r="T99" s="28"/>
      <c r="AT99" s="10" t="s">
        <v>78</v>
      </c>
      <c r="AU99" s="10" t="s">
        <v>40</v>
      </c>
    </row>
    <row r="100" spans="2:65" s="1" customFormat="1" ht="16.5" customHeight="1" x14ac:dyDescent="0.2">
      <c r="B100" s="19"/>
      <c r="C100" s="116" t="s">
        <v>84</v>
      </c>
      <c r="D100" s="116" t="s">
        <v>101</v>
      </c>
      <c r="E100" s="117" t="s">
        <v>259</v>
      </c>
      <c r="F100" s="118" t="s">
        <v>260</v>
      </c>
      <c r="G100" s="119" t="s">
        <v>118</v>
      </c>
      <c r="H100" s="120">
        <v>2</v>
      </c>
      <c r="I100" s="121"/>
      <c r="J100" s="122">
        <f>ROUND(I100*H100,2)</f>
        <v>0</v>
      </c>
      <c r="K100" s="118" t="s">
        <v>188</v>
      </c>
      <c r="L100" s="123"/>
      <c r="M100" s="124" t="s">
        <v>6</v>
      </c>
      <c r="N100" s="125" t="s">
        <v>25</v>
      </c>
      <c r="P100" s="87">
        <f>O100*H100</f>
        <v>0</v>
      </c>
      <c r="Q100" s="87">
        <v>0</v>
      </c>
      <c r="R100" s="87">
        <f>Q100*H100</f>
        <v>0</v>
      </c>
      <c r="S100" s="87">
        <v>0</v>
      </c>
      <c r="T100" s="88">
        <f>S100*H100</f>
        <v>0</v>
      </c>
      <c r="AR100" s="89" t="s">
        <v>86</v>
      </c>
      <c r="AT100" s="89" t="s">
        <v>101</v>
      </c>
      <c r="AU100" s="89" t="s">
        <v>40</v>
      </c>
      <c r="AY100" s="10" t="s">
        <v>73</v>
      </c>
      <c r="BE100" s="90">
        <f>IF(N100="základní",J100,0)</f>
        <v>0</v>
      </c>
      <c r="BF100" s="90">
        <f>IF(N100="snížená",J100,0)</f>
        <v>0</v>
      </c>
      <c r="BG100" s="90">
        <f>IF(N100="zákl. přenesená",J100,0)</f>
        <v>0</v>
      </c>
      <c r="BH100" s="90">
        <f>IF(N100="sníž. přenesená",J100,0)</f>
        <v>0</v>
      </c>
      <c r="BI100" s="90">
        <f>IF(N100="nulová",J100,0)</f>
        <v>0</v>
      </c>
      <c r="BJ100" s="10" t="s">
        <v>39</v>
      </c>
      <c r="BK100" s="90">
        <f>ROUND(I100*H100,2)</f>
        <v>0</v>
      </c>
      <c r="BL100" s="10" t="s">
        <v>77</v>
      </c>
      <c r="BM100" s="89" t="s">
        <v>261</v>
      </c>
    </row>
    <row r="101" spans="2:65" s="1" customFormat="1" ht="24.2" customHeight="1" x14ac:dyDescent="0.2">
      <c r="B101" s="19"/>
      <c r="C101" s="78" t="s">
        <v>85</v>
      </c>
      <c r="D101" s="78" t="s">
        <v>75</v>
      </c>
      <c r="E101" s="79" t="s">
        <v>262</v>
      </c>
      <c r="F101" s="80" t="s">
        <v>263</v>
      </c>
      <c r="G101" s="81" t="s">
        <v>118</v>
      </c>
      <c r="H101" s="82">
        <v>4</v>
      </c>
      <c r="I101" s="83"/>
      <c r="J101" s="84">
        <f>ROUND(I101*H101,2)</f>
        <v>0</v>
      </c>
      <c r="K101" s="80" t="s">
        <v>76</v>
      </c>
      <c r="L101" s="19"/>
      <c r="M101" s="85" t="s">
        <v>6</v>
      </c>
      <c r="N101" s="86" t="s">
        <v>25</v>
      </c>
      <c r="P101" s="87">
        <f>O101*H101</f>
        <v>0</v>
      </c>
      <c r="Q101" s="87">
        <v>0</v>
      </c>
      <c r="R101" s="87">
        <f>Q101*H101</f>
        <v>0</v>
      </c>
      <c r="S101" s="87">
        <v>0</v>
      </c>
      <c r="T101" s="88">
        <f>S101*H101</f>
        <v>0</v>
      </c>
      <c r="AR101" s="89" t="s">
        <v>107</v>
      </c>
      <c r="AT101" s="89" t="s">
        <v>75</v>
      </c>
      <c r="AU101" s="89" t="s">
        <v>40</v>
      </c>
      <c r="AY101" s="10" t="s">
        <v>73</v>
      </c>
      <c r="BE101" s="90">
        <f>IF(N101="základní",J101,0)</f>
        <v>0</v>
      </c>
      <c r="BF101" s="90">
        <f>IF(N101="snížená",J101,0)</f>
        <v>0</v>
      </c>
      <c r="BG101" s="90">
        <f>IF(N101="zákl. přenesená",J101,0)</f>
        <v>0</v>
      </c>
      <c r="BH101" s="90">
        <f>IF(N101="sníž. přenesená",J101,0)</f>
        <v>0</v>
      </c>
      <c r="BI101" s="90">
        <f>IF(N101="nulová",J101,0)</f>
        <v>0</v>
      </c>
      <c r="BJ101" s="10" t="s">
        <v>39</v>
      </c>
      <c r="BK101" s="90">
        <f>ROUND(I101*H101,2)</f>
        <v>0</v>
      </c>
      <c r="BL101" s="10" t="s">
        <v>107</v>
      </c>
      <c r="BM101" s="89" t="s">
        <v>264</v>
      </c>
    </row>
    <row r="102" spans="2:65" s="1" customFormat="1" ht="11.25" x14ac:dyDescent="0.2">
      <c r="B102" s="19"/>
      <c r="D102" s="91" t="s">
        <v>78</v>
      </c>
      <c r="F102" s="92" t="s">
        <v>265</v>
      </c>
      <c r="I102" s="93"/>
      <c r="L102" s="19"/>
      <c r="M102" s="94"/>
      <c r="T102" s="28"/>
      <c r="AT102" s="10" t="s">
        <v>78</v>
      </c>
      <c r="AU102" s="10" t="s">
        <v>40</v>
      </c>
    </row>
    <row r="103" spans="2:65" s="1" customFormat="1" ht="21.75" customHeight="1" x14ac:dyDescent="0.2">
      <c r="B103" s="19"/>
      <c r="C103" s="116" t="s">
        <v>86</v>
      </c>
      <c r="D103" s="116" t="s">
        <v>101</v>
      </c>
      <c r="E103" s="117" t="s">
        <v>266</v>
      </c>
      <c r="F103" s="118" t="s">
        <v>267</v>
      </c>
      <c r="G103" s="119" t="s">
        <v>118</v>
      </c>
      <c r="H103" s="120">
        <v>4</v>
      </c>
      <c r="I103" s="121"/>
      <c r="J103" s="122">
        <f>ROUND(I103*H103,2)</f>
        <v>0</v>
      </c>
      <c r="K103" s="118" t="s">
        <v>76</v>
      </c>
      <c r="L103" s="123"/>
      <c r="M103" s="124" t="s">
        <v>6</v>
      </c>
      <c r="N103" s="125" t="s">
        <v>25</v>
      </c>
      <c r="P103" s="87">
        <f>O103*H103</f>
        <v>0</v>
      </c>
      <c r="Q103" s="87">
        <v>3.0000000000000001E-3</v>
      </c>
      <c r="R103" s="87">
        <f>Q103*H103</f>
        <v>1.2E-2</v>
      </c>
      <c r="S103" s="87">
        <v>0</v>
      </c>
      <c r="T103" s="88">
        <f>S103*H103</f>
        <v>0</v>
      </c>
      <c r="AR103" s="89" t="s">
        <v>124</v>
      </c>
      <c r="AT103" s="89" t="s">
        <v>101</v>
      </c>
      <c r="AU103" s="89" t="s">
        <v>40</v>
      </c>
      <c r="AY103" s="10" t="s">
        <v>73</v>
      </c>
      <c r="BE103" s="90">
        <f>IF(N103="základní",J103,0)</f>
        <v>0</v>
      </c>
      <c r="BF103" s="90">
        <f>IF(N103="snížená",J103,0)</f>
        <v>0</v>
      </c>
      <c r="BG103" s="90">
        <f>IF(N103="zákl. přenesená",J103,0)</f>
        <v>0</v>
      </c>
      <c r="BH103" s="90">
        <f>IF(N103="sníž. přenesená",J103,0)</f>
        <v>0</v>
      </c>
      <c r="BI103" s="90">
        <f>IF(N103="nulová",J103,0)</f>
        <v>0</v>
      </c>
      <c r="BJ103" s="10" t="s">
        <v>39</v>
      </c>
      <c r="BK103" s="90">
        <f>ROUND(I103*H103,2)</f>
        <v>0</v>
      </c>
      <c r="BL103" s="10" t="s">
        <v>107</v>
      </c>
      <c r="BM103" s="89" t="s">
        <v>268</v>
      </c>
    </row>
    <row r="104" spans="2:65" s="1" customFormat="1" ht="16.5" customHeight="1" x14ac:dyDescent="0.2">
      <c r="B104" s="19"/>
      <c r="C104" s="78" t="s">
        <v>87</v>
      </c>
      <c r="D104" s="78" t="s">
        <v>75</v>
      </c>
      <c r="E104" s="79" t="s">
        <v>269</v>
      </c>
      <c r="F104" s="80" t="s">
        <v>270</v>
      </c>
      <c r="G104" s="81" t="s">
        <v>118</v>
      </c>
      <c r="H104" s="82">
        <v>9</v>
      </c>
      <c r="I104" s="83"/>
      <c r="J104" s="84">
        <f>ROUND(I104*H104,2)</f>
        <v>0</v>
      </c>
      <c r="K104" s="80" t="s">
        <v>188</v>
      </c>
      <c r="L104" s="19"/>
      <c r="M104" s="85" t="s">
        <v>6</v>
      </c>
      <c r="N104" s="86" t="s">
        <v>25</v>
      </c>
      <c r="P104" s="87">
        <f>O104*H104</f>
        <v>0</v>
      </c>
      <c r="Q104" s="87">
        <v>0</v>
      </c>
      <c r="R104" s="87">
        <f>Q104*H104</f>
        <v>0</v>
      </c>
      <c r="S104" s="87">
        <v>0</v>
      </c>
      <c r="T104" s="88">
        <f>S104*H104</f>
        <v>0</v>
      </c>
      <c r="AR104" s="89" t="s">
        <v>107</v>
      </c>
      <c r="AT104" s="89" t="s">
        <v>75</v>
      </c>
      <c r="AU104" s="89" t="s">
        <v>40</v>
      </c>
      <c r="AY104" s="10" t="s">
        <v>73</v>
      </c>
      <c r="BE104" s="90">
        <f>IF(N104="základní",J104,0)</f>
        <v>0</v>
      </c>
      <c r="BF104" s="90">
        <f>IF(N104="snížená",J104,0)</f>
        <v>0</v>
      </c>
      <c r="BG104" s="90">
        <f>IF(N104="zákl. přenesená",J104,0)</f>
        <v>0</v>
      </c>
      <c r="BH104" s="90">
        <f>IF(N104="sníž. přenesená",J104,0)</f>
        <v>0</v>
      </c>
      <c r="BI104" s="90">
        <f>IF(N104="nulová",J104,0)</f>
        <v>0</v>
      </c>
      <c r="BJ104" s="10" t="s">
        <v>39</v>
      </c>
      <c r="BK104" s="90">
        <f>ROUND(I104*H104,2)</f>
        <v>0</v>
      </c>
      <c r="BL104" s="10" t="s">
        <v>107</v>
      </c>
      <c r="BM104" s="89" t="s">
        <v>271</v>
      </c>
    </row>
    <row r="105" spans="2:65" s="7" customFormat="1" ht="11.25" x14ac:dyDescent="0.2">
      <c r="B105" s="95"/>
      <c r="D105" s="96" t="s">
        <v>79</v>
      </c>
      <c r="E105" s="97" t="s">
        <v>6</v>
      </c>
      <c r="F105" s="98" t="s">
        <v>272</v>
      </c>
      <c r="H105" s="97" t="s">
        <v>6</v>
      </c>
      <c r="I105" s="99"/>
      <c r="L105" s="95"/>
      <c r="M105" s="100"/>
      <c r="T105" s="101"/>
      <c r="AT105" s="97" t="s">
        <v>79</v>
      </c>
      <c r="AU105" s="97" t="s">
        <v>40</v>
      </c>
      <c r="AV105" s="7" t="s">
        <v>39</v>
      </c>
      <c r="AW105" s="7" t="s">
        <v>17</v>
      </c>
      <c r="AX105" s="7" t="s">
        <v>38</v>
      </c>
      <c r="AY105" s="97" t="s">
        <v>73</v>
      </c>
    </row>
    <row r="106" spans="2:65" s="7" customFormat="1" ht="11.25" x14ac:dyDescent="0.2">
      <c r="B106" s="95"/>
      <c r="D106" s="96" t="s">
        <v>79</v>
      </c>
      <c r="E106" s="97" t="s">
        <v>6</v>
      </c>
      <c r="F106" s="98" t="s">
        <v>273</v>
      </c>
      <c r="H106" s="97" t="s">
        <v>6</v>
      </c>
      <c r="I106" s="99"/>
      <c r="L106" s="95"/>
      <c r="M106" s="100"/>
      <c r="T106" s="101"/>
      <c r="AT106" s="97" t="s">
        <v>79</v>
      </c>
      <c r="AU106" s="97" t="s">
        <v>40</v>
      </c>
      <c r="AV106" s="7" t="s">
        <v>39</v>
      </c>
      <c r="AW106" s="7" t="s">
        <v>17</v>
      </c>
      <c r="AX106" s="7" t="s">
        <v>38</v>
      </c>
      <c r="AY106" s="97" t="s">
        <v>73</v>
      </c>
    </row>
    <row r="107" spans="2:65" s="7" customFormat="1" ht="11.25" x14ac:dyDescent="0.2">
      <c r="B107" s="95"/>
      <c r="D107" s="96" t="s">
        <v>79</v>
      </c>
      <c r="E107" s="97" t="s">
        <v>6</v>
      </c>
      <c r="F107" s="98" t="s">
        <v>274</v>
      </c>
      <c r="H107" s="97" t="s">
        <v>6</v>
      </c>
      <c r="I107" s="99"/>
      <c r="L107" s="95"/>
      <c r="M107" s="100"/>
      <c r="T107" s="101"/>
      <c r="AT107" s="97" t="s">
        <v>79</v>
      </c>
      <c r="AU107" s="97" t="s">
        <v>40</v>
      </c>
      <c r="AV107" s="7" t="s">
        <v>39</v>
      </c>
      <c r="AW107" s="7" t="s">
        <v>17</v>
      </c>
      <c r="AX107" s="7" t="s">
        <v>38</v>
      </c>
      <c r="AY107" s="97" t="s">
        <v>73</v>
      </c>
    </row>
    <row r="108" spans="2:65" s="8" customFormat="1" ht="11.25" x14ac:dyDescent="0.2">
      <c r="B108" s="102"/>
      <c r="D108" s="96" t="s">
        <v>79</v>
      </c>
      <c r="E108" s="103" t="s">
        <v>6</v>
      </c>
      <c r="F108" s="104" t="s">
        <v>275</v>
      </c>
      <c r="H108" s="105">
        <v>9</v>
      </c>
      <c r="I108" s="106"/>
      <c r="L108" s="102"/>
      <c r="M108" s="107"/>
      <c r="T108" s="108"/>
      <c r="AT108" s="103" t="s">
        <v>79</v>
      </c>
      <c r="AU108" s="103" t="s">
        <v>40</v>
      </c>
      <c r="AV108" s="8" t="s">
        <v>40</v>
      </c>
      <c r="AW108" s="8" t="s">
        <v>17</v>
      </c>
      <c r="AX108" s="8" t="s">
        <v>39</v>
      </c>
      <c r="AY108" s="103" t="s">
        <v>73</v>
      </c>
    </row>
    <row r="109" spans="2:65" s="1" customFormat="1" ht="16.5" customHeight="1" x14ac:dyDescent="0.2">
      <c r="B109" s="19"/>
      <c r="C109" s="78" t="s">
        <v>91</v>
      </c>
      <c r="D109" s="78" t="s">
        <v>75</v>
      </c>
      <c r="E109" s="79" t="s">
        <v>276</v>
      </c>
      <c r="F109" s="80" t="s">
        <v>277</v>
      </c>
      <c r="G109" s="81" t="s">
        <v>118</v>
      </c>
      <c r="H109" s="82">
        <v>2</v>
      </c>
      <c r="I109" s="83"/>
      <c r="J109" s="84">
        <f>ROUND(I109*H109,2)</f>
        <v>0</v>
      </c>
      <c r="K109" s="80" t="s">
        <v>188</v>
      </c>
      <c r="L109" s="19"/>
      <c r="M109" s="85" t="s">
        <v>6</v>
      </c>
      <c r="N109" s="86" t="s">
        <v>25</v>
      </c>
      <c r="P109" s="87">
        <f>O109*H109</f>
        <v>0</v>
      </c>
      <c r="Q109" s="87">
        <v>0</v>
      </c>
      <c r="R109" s="87">
        <f>Q109*H109</f>
        <v>0</v>
      </c>
      <c r="S109" s="87">
        <v>0</v>
      </c>
      <c r="T109" s="88">
        <f>S109*H109</f>
        <v>0</v>
      </c>
      <c r="AR109" s="89" t="s">
        <v>107</v>
      </c>
      <c r="AT109" s="89" t="s">
        <v>75</v>
      </c>
      <c r="AU109" s="89" t="s">
        <v>40</v>
      </c>
      <c r="AY109" s="10" t="s">
        <v>73</v>
      </c>
      <c r="BE109" s="90">
        <f>IF(N109="základní",J109,0)</f>
        <v>0</v>
      </c>
      <c r="BF109" s="90">
        <f>IF(N109="snížená",J109,0)</f>
        <v>0</v>
      </c>
      <c r="BG109" s="90">
        <f>IF(N109="zákl. přenesená",J109,0)</f>
        <v>0</v>
      </c>
      <c r="BH109" s="90">
        <f>IF(N109="sníž. přenesená",J109,0)</f>
        <v>0</v>
      </c>
      <c r="BI109" s="90">
        <f>IF(N109="nulová",J109,0)</f>
        <v>0</v>
      </c>
      <c r="BJ109" s="10" t="s">
        <v>39</v>
      </c>
      <c r="BK109" s="90">
        <f>ROUND(I109*H109,2)</f>
        <v>0</v>
      </c>
      <c r="BL109" s="10" t="s">
        <v>107</v>
      </c>
      <c r="BM109" s="89" t="s">
        <v>278</v>
      </c>
    </row>
    <row r="110" spans="2:65" s="1" customFormat="1" ht="16.5" customHeight="1" x14ac:dyDescent="0.2">
      <c r="B110" s="19"/>
      <c r="C110" s="116" t="s">
        <v>95</v>
      </c>
      <c r="D110" s="116" t="s">
        <v>101</v>
      </c>
      <c r="E110" s="117" t="s">
        <v>279</v>
      </c>
      <c r="F110" s="118" t="s">
        <v>280</v>
      </c>
      <c r="G110" s="119" t="s">
        <v>118</v>
      </c>
      <c r="H110" s="120">
        <v>2</v>
      </c>
      <c r="I110" s="121"/>
      <c r="J110" s="122">
        <f>ROUND(I110*H110,2)</f>
        <v>0</v>
      </c>
      <c r="K110" s="118" t="s">
        <v>188</v>
      </c>
      <c r="L110" s="123"/>
      <c r="M110" s="124" t="s">
        <v>6</v>
      </c>
      <c r="N110" s="125" t="s">
        <v>25</v>
      </c>
      <c r="P110" s="87">
        <f>O110*H110</f>
        <v>0</v>
      </c>
      <c r="Q110" s="87">
        <v>0</v>
      </c>
      <c r="R110" s="87">
        <f>Q110*H110</f>
        <v>0</v>
      </c>
      <c r="S110" s="87">
        <v>0</v>
      </c>
      <c r="T110" s="88">
        <f>S110*H110</f>
        <v>0</v>
      </c>
      <c r="AR110" s="89" t="s">
        <v>86</v>
      </c>
      <c r="AT110" s="89" t="s">
        <v>101</v>
      </c>
      <c r="AU110" s="89" t="s">
        <v>40</v>
      </c>
      <c r="AY110" s="10" t="s">
        <v>73</v>
      </c>
      <c r="BE110" s="90">
        <f>IF(N110="základní",J110,0)</f>
        <v>0</v>
      </c>
      <c r="BF110" s="90">
        <f>IF(N110="snížená",J110,0)</f>
        <v>0</v>
      </c>
      <c r="BG110" s="90">
        <f>IF(N110="zákl. přenesená",J110,0)</f>
        <v>0</v>
      </c>
      <c r="BH110" s="90">
        <f>IF(N110="sníž. přenesená",J110,0)</f>
        <v>0</v>
      </c>
      <c r="BI110" s="90">
        <f>IF(N110="nulová",J110,0)</f>
        <v>0</v>
      </c>
      <c r="BJ110" s="10" t="s">
        <v>39</v>
      </c>
      <c r="BK110" s="90">
        <f>ROUND(I110*H110,2)</f>
        <v>0</v>
      </c>
      <c r="BL110" s="10" t="s">
        <v>77</v>
      </c>
      <c r="BM110" s="89" t="s">
        <v>281</v>
      </c>
    </row>
    <row r="111" spans="2:65" s="1" customFormat="1" ht="19.5" x14ac:dyDescent="0.2">
      <c r="B111" s="19"/>
      <c r="D111" s="96" t="s">
        <v>148</v>
      </c>
      <c r="F111" s="126" t="s">
        <v>282</v>
      </c>
      <c r="I111" s="93"/>
      <c r="L111" s="19"/>
      <c r="M111" s="94"/>
      <c r="T111" s="28"/>
      <c r="AT111" s="10" t="s">
        <v>148</v>
      </c>
      <c r="AU111" s="10" t="s">
        <v>40</v>
      </c>
    </row>
    <row r="112" spans="2:65" s="1" customFormat="1" ht="21.75" customHeight="1" x14ac:dyDescent="0.2">
      <c r="B112" s="19"/>
      <c r="C112" s="78" t="s">
        <v>2</v>
      </c>
      <c r="D112" s="78" t="s">
        <v>75</v>
      </c>
      <c r="E112" s="79" t="s">
        <v>283</v>
      </c>
      <c r="F112" s="80" t="s">
        <v>284</v>
      </c>
      <c r="G112" s="81" t="s">
        <v>118</v>
      </c>
      <c r="H112" s="82">
        <v>2</v>
      </c>
      <c r="I112" s="83"/>
      <c r="J112" s="84">
        <f>ROUND(I112*H112,2)</f>
        <v>0</v>
      </c>
      <c r="K112" s="80" t="s">
        <v>188</v>
      </c>
      <c r="L112" s="19"/>
      <c r="M112" s="85" t="s">
        <v>6</v>
      </c>
      <c r="N112" s="86" t="s">
        <v>25</v>
      </c>
      <c r="P112" s="87">
        <f>O112*H112</f>
        <v>0</v>
      </c>
      <c r="Q112" s="87">
        <v>0</v>
      </c>
      <c r="R112" s="87">
        <f>Q112*H112</f>
        <v>0</v>
      </c>
      <c r="S112" s="87">
        <v>0</v>
      </c>
      <c r="T112" s="88">
        <f>S112*H112</f>
        <v>0</v>
      </c>
      <c r="AR112" s="89" t="s">
        <v>107</v>
      </c>
      <c r="AT112" s="89" t="s">
        <v>75</v>
      </c>
      <c r="AU112" s="89" t="s">
        <v>40</v>
      </c>
      <c r="AY112" s="10" t="s">
        <v>73</v>
      </c>
      <c r="BE112" s="90">
        <f>IF(N112="základní",J112,0)</f>
        <v>0</v>
      </c>
      <c r="BF112" s="90">
        <f>IF(N112="snížená",J112,0)</f>
        <v>0</v>
      </c>
      <c r="BG112" s="90">
        <f>IF(N112="zákl. přenesená",J112,0)</f>
        <v>0</v>
      </c>
      <c r="BH112" s="90">
        <f>IF(N112="sníž. přenesená",J112,0)</f>
        <v>0</v>
      </c>
      <c r="BI112" s="90">
        <f>IF(N112="nulová",J112,0)</f>
        <v>0</v>
      </c>
      <c r="BJ112" s="10" t="s">
        <v>39</v>
      </c>
      <c r="BK112" s="90">
        <f>ROUND(I112*H112,2)</f>
        <v>0</v>
      </c>
      <c r="BL112" s="10" t="s">
        <v>107</v>
      </c>
      <c r="BM112" s="89" t="s">
        <v>285</v>
      </c>
    </row>
    <row r="113" spans="2:65" s="1" customFormat="1" ht="44.25" customHeight="1" x14ac:dyDescent="0.2">
      <c r="B113" s="19"/>
      <c r="C113" s="78" t="s">
        <v>100</v>
      </c>
      <c r="D113" s="78" t="s">
        <v>75</v>
      </c>
      <c r="E113" s="79" t="s">
        <v>286</v>
      </c>
      <c r="F113" s="80" t="s">
        <v>287</v>
      </c>
      <c r="G113" s="81" t="s">
        <v>288</v>
      </c>
      <c r="H113" s="130"/>
      <c r="I113" s="83"/>
      <c r="J113" s="84">
        <f>ROUND(I113*H113,2)</f>
        <v>0</v>
      </c>
      <c r="K113" s="80" t="s">
        <v>76</v>
      </c>
      <c r="L113" s="19"/>
      <c r="M113" s="85" t="s">
        <v>6</v>
      </c>
      <c r="N113" s="86" t="s">
        <v>25</v>
      </c>
      <c r="P113" s="87">
        <f>O113*H113</f>
        <v>0</v>
      </c>
      <c r="Q113" s="87">
        <v>0</v>
      </c>
      <c r="R113" s="87">
        <f>Q113*H113</f>
        <v>0</v>
      </c>
      <c r="S113" s="87">
        <v>0</v>
      </c>
      <c r="T113" s="88">
        <f>S113*H113</f>
        <v>0</v>
      </c>
      <c r="AR113" s="89" t="s">
        <v>107</v>
      </c>
      <c r="AT113" s="89" t="s">
        <v>75</v>
      </c>
      <c r="AU113" s="89" t="s">
        <v>40</v>
      </c>
      <c r="AY113" s="10" t="s">
        <v>73</v>
      </c>
      <c r="BE113" s="90">
        <f>IF(N113="základní",J113,0)</f>
        <v>0</v>
      </c>
      <c r="BF113" s="90">
        <f>IF(N113="snížená",J113,0)</f>
        <v>0</v>
      </c>
      <c r="BG113" s="90">
        <f>IF(N113="zákl. přenesená",J113,0)</f>
        <v>0</v>
      </c>
      <c r="BH113" s="90">
        <f>IF(N113="sníž. přenesená",J113,0)</f>
        <v>0</v>
      </c>
      <c r="BI113" s="90">
        <f>IF(N113="nulová",J113,0)</f>
        <v>0</v>
      </c>
      <c r="BJ113" s="10" t="s">
        <v>39</v>
      </c>
      <c r="BK113" s="90">
        <f>ROUND(I113*H113,2)</f>
        <v>0</v>
      </c>
      <c r="BL113" s="10" t="s">
        <v>107</v>
      </c>
      <c r="BM113" s="89" t="s">
        <v>289</v>
      </c>
    </row>
    <row r="114" spans="2:65" s="1" customFormat="1" ht="11.25" x14ac:dyDescent="0.2">
      <c r="B114" s="19"/>
      <c r="D114" s="91" t="s">
        <v>78</v>
      </c>
      <c r="F114" s="92" t="s">
        <v>290</v>
      </c>
      <c r="I114" s="93"/>
      <c r="L114" s="19"/>
      <c r="M114" s="94"/>
      <c r="T114" s="28"/>
      <c r="AT114" s="10" t="s">
        <v>78</v>
      </c>
      <c r="AU114" s="10" t="s">
        <v>40</v>
      </c>
    </row>
    <row r="115" spans="2:65" s="6" customFormat="1" ht="22.9" customHeight="1" x14ac:dyDescent="0.2">
      <c r="B115" s="66"/>
      <c r="D115" s="67" t="s">
        <v>37</v>
      </c>
      <c r="E115" s="76" t="s">
        <v>291</v>
      </c>
      <c r="F115" s="76" t="s">
        <v>292</v>
      </c>
      <c r="I115" s="69"/>
      <c r="J115" s="77">
        <f>BK115</f>
        <v>0</v>
      </c>
      <c r="L115" s="66"/>
      <c r="M115" s="71"/>
      <c r="P115" s="72">
        <f>SUM(P116:P187)</f>
        <v>0</v>
      </c>
      <c r="R115" s="72">
        <f>SUM(R116:R187)</f>
        <v>0.1125</v>
      </c>
      <c r="T115" s="73">
        <f>SUM(T116:T187)</f>
        <v>0</v>
      </c>
      <c r="AR115" s="67" t="s">
        <v>40</v>
      </c>
      <c r="AT115" s="74" t="s">
        <v>37</v>
      </c>
      <c r="AU115" s="74" t="s">
        <v>39</v>
      </c>
      <c r="AY115" s="67" t="s">
        <v>73</v>
      </c>
      <c r="BK115" s="75">
        <f>SUM(BK116:BK187)</f>
        <v>0</v>
      </c>
    </row>
    <row r="116" spans="2:65" s="1" customFormat="1" ht="33" customHeight="1" x14ac:dyDescent="0.2">
      <c r="B116" s="19"/>
      <c r="C116" s="78" t="s">
        <v>102</v>
      </c>
      <c r="D116" s="78" t="s">
        <v>75</v>
      </c>
      <c r="E116" s="79" t="s">
        <v>293</v>
      </c>
      <c r="F116" s="80" t="s">
        <v>294</v>
      </c>
      <c r="G116" s="81" t="s">
        <v>137</v>
      </c>
      <c r="H116" s="82">
        <v>3</v>
      </c>
      <c r="I116" s="83"/>
      <c r="J116" s="84">
        <f>ROUND(I116*H116,2)</f>
        <v>0</v>
      </c>
      <c r="K116" s="80" t="s">
        <v>188</v>
      </c>
      <c r="L116" s="19"/>
      <c r="M116" s="85" t="s">
        <v>6</v>
      </c>
      <c r="N116" s="86" t="s">
        <v>25</v>
      </c>
      <c r="P116" s="87">
        <f>O116*H116</f>
        <v>0</v>
      </c>
      <c r="Q116" s="87">
        <v>0</v>
      </c>
      <c r="R116" s="87">
        <f>Q116*H116</f>
        <v>0</v>
      </c>
      <c r="S116" s="87">
        <v>0</v>
      </c>
      <c r="T116" s="88">
        <f>S116*H116</f>
        <v>0</v>
      </c>
      <c r="AR116" s="89" t="s">
        <v>107</v>
      </c>
      <c r="AT116" s="89" t="s">
        <v>75</v>
      </c>
      <c r="AU116" s="89" t="s">
        <v>40</v>
      </c>
      <c r="AY116" s="10" t="s">
        <v>73</v>
      </c>
      <c r="BE116" s="90">
        <f>IF(N116="základní",J116,0)</f>
        <v>0</v>
      </c>
      <c r="BF116" s="90">
        <f>IF(N116="snížená",J116,0)</f>
        <v>0</v>
      </c>
      <c r="BG116" s="90">
        <f>IF(N116="zákl. přenesená",J116,0)</f>
        <v>0</v>
      </c>
      <c r="BH116" s="90">
        <f>IF(N116="sníž. přenesená",J116,0)</f>
        <v>0</v>
      </c>
      <c r="BI116" s="90">
        <f>IF(N116="nulová",J116,0)</f>
        <v>0</v>
      </c>
      <c r="BJ116" s="10" t="s">
        <v>39</v>
      </c>
      <c r="BK116" s="90">
        <f>ROUND(I116*H116,2)</f>
        <v>0</v>
      </c>
      <c r="BL116" s="10" t="s">
        <v>107</v>
      </c>
      <c r="BM116" s="89" t="s">
        <v>295</v>
      </c>
    </row>
    <row r="117" spans="2:65" s="1" customFormat="1" ht="19.5" x14ac:dyDescent="0.2">
      <c r="B117" s="19"/>
      <c r="D117" s="96" t="s">
        <v>148</v>
      </c>
      <c r="F117" s="126" t="s">
        <v>296</v>
      </c>
      <c r="I117" s="93"/>
      <c r="L117" s="19"/>
      <c r="M117" s="94"/>
      <c r="T117" s="28"/>
      <c r="AT117" s="10" t="s">
        <v>148</v>
      </c>
      <c r="AU117" s="10" t="s">
        <v>40</v>
      </c>
    </row>
    <row r="118" spans="2:65" s="1" customFormat="1" ht="16.5" customHeight="1" x14ac:dyDescent="0.2">
      <c r="B118" s="19"/>
      <c r="C118" s="78" t="s">
        <v>103</v>
      </c>
      <c r="D118" s="78" t="s">
        <v>75</v>
      </c>
      <c r="E118" s="79" t="s">
        <v>297</v>
      </c>
      <c r="F118" s="80" t="s">
        <v>298</v>
      </c>
      <c r="G118" s="81" t="s">
        <v>118</v>
      </c>
      <c r="H118" s="82">
        <v>1</v>
      </c>
      <c r="I118" s="83"/>
      <c r="J118" s="84">
        <f>ROUND(I118*H118,2)</f>
        <v>0</v>
      </c>
      <c r="K118" s="80" t="s">
        <v>188</v>
      </c>
      <c r="L118" s="19"/>
      <c r="M118" s="85" t="s">
        <v>6</v>
      </c>
      <c r="N118" s="86" t="s">
        <v>25</v>
      </c>
      <c r="P118" s="87">
        <f>O118*H118</f>
        <v>0</v>
      </c>
      <c r="Q118" s="87">
        <v>0</v>
      </c>
      <c r="R118" s="87">
        <f>Q118*H118</f>
        <v>0</v>
      </c>
      <c r="S118" s="87">
        <v>0</v>
      </c>
      <c r="T118" s="88">
        <f>S118*H118</f>
        <v>0</v>
      </c>
      <c r="AR118" s="89" t="s">
        <v>107</v>
      </c>
      <c r="AT118" s="89" t="s">
        <v>75</v>
      </c>
      <c r="AU118" s="89" t="s">
        <v>40</v>
      </c>
      <c r="AY118" s="10" t="s">
        <v>73</v>
      </c>
      <c r="BE118" s="90">
        <f>IF(N118="základní",J118,0)</f>
        <v>0</v>
      </c>
      <c r="BF118" s="90">
        <f>IF(N118="snížená",J118,0)</f>
        <v>0</v>
      </c>
      <c r="BG118" s="90">
        <f>IF(N118="zákl. přenesená",J118,0)</f>
        <v>0</v>
      </c>
      <c r="BH118" s="90">
        <f>IF(N118="sníž. přenesená",J118,0)</f>
        <v>0</v>
      </c>
      <c r="BI118" s="90">
        <f>IF(N118="nulová",J118,0)</f>
        <v>0</v>
      </c>
      <c r="BJ118" s="10" t="s">
        <v>39</v>
      </c>
      <c r="BK118" s="90">
        <f>ROUND(I118*H118,2)</f>
        <v>0</v>
      </c>
      <c r="BL118" s="10" t="s">
        <v>107</v>
      </c>
      <c r="BM118" s="89" t="s">
        <v>299</v>
      </c>
    </row>
    <row r="119" spans="2:65" s="1" customFormat="1" ht="24.2" customHeight="1" x14ac:dyDescent="0.2">
      <c r="B119" s="19"/>
      <c r="C119" s="116" t="s">
        <v>107</v>
      </c>
      <c r="D119" s="116" t="s">
        <v>101</v>
      </c>
      <c r="E119" s="117" t="s">
        <v>300</v>
      </c>
      <c r="F119" s="118" t="s">
        <v>301</v>
      </c>
      <c r="G119" s="119" t="s">
        <v>118</v>
      </c>
      <c r="H119" s="120">
        <v>1</v>
      </c>
      <c r="I119" s="121"/>
      <c r="J119" s="122">
        <f>ROUND(I119*H119,2)</f>
        <v>0</v>
      </c>
      <c r="K119" s="118" t="s">
        <v>76</v>
      </c>
      <c r="L119" s="123"/>
      <c r="M119" s="124" t="s">
        <v>6</v>
      </c>
      <c r="N119" s="125" t="s">
        <v>25</v>
      </c>
      <c r="P119" s="87">
        <f>O119*H119</f>
        <v>0</v>
      </c>
      <c r="Q119" s="87">
        <v>2.2599999999999999E-2</v>
      </c>
      <c r="R119" s="87">
        <f>Q119*H119</f>
        <v>2.2599999999999999E-2</v>
      </c>
      <c r="S119" s="87">
        <v>0</v>
      </c>
      <c r="T119" s="88">
        <f>S119*H119</f>
        <v>0</v>
      </c>
      <c r="AR119" s="89" t="s">
        <v>124</v>
      </c>
      <c r="AT119" s="89" t="s">
        <v>101</v>
      </c>
      <c r="AU119" s="89" t="s">
        <v>40</v>
      </c>
      <c r="AY119" s="10" t="s">
        <v>73</v>
      </c>
      <c r="BE119" s="90">
        <f>IF(N119="základní",J119,0)</f>
        <v>0</v>
      </c>
      <c r="BF119" s="90">
        <f>IF(N119="snížená",J119,0)</f>
        <v>0</v>
      </c>
      <c r="BG119" s="90">
        <f>IF(N119="zákl. přenesená",J119,0)</f>
        <v>0</v>
      </c>
      <c r="BH119" s="90">
        <f>IF(N119="sníž. přenesená",J119,0)</f>
        <v>0</v>
      </c>
      <c r="BI119" s="90">
        <f>IF(N119="nulová",J119,0)</f>
        <v>0</v>
      </c>
      <c r="BJ119" s="10" t="s">
        <v>39</v>
      </c>
      <c r="BK119" s="90">
        <f>ROUND(I119*H119,2)</f>
        <v>0</v>
      </c>
      <c r="BL119" s="10" t="s">
        <v>107</v>
      </c>
      <c r="BM119" s="89" t="s">
        <v>302</v>
      </c>
    </row>
    <row r="120" spans="2:65" s="1" customFormat="1" ht="19.5" x14ac:dyDescent="0.2">
      <c r="B120" s="19"/>
      <c r="D120" s="96" t="s">
        <v>148</v>
      </c>
      <c r="F120" s="126" t="s">
        <v>303</v>
      </c>
      <c r="I120" s="93"/>
      <c r="L120" s="19"/>
      <c r="M120" s="94"/>
      <c r="T120" s="28"/>
      <c r="AT120" s="10" t="s">
        <v>148</v>
      </c>
      <c r="AU120" s="10" t="s">
        <v>40</v>
      </c>
    </row>
    <row r="121" spans="2:65" s="1" customFormat="1" ht="16.5" customHeight="1" x14ac:dyDescent="0.2">
      <c r="B121" s="19"/>
      <c r="C121" s="116" t="s">
        <v>108</v>
      </c>
      <c r="D121" s="116" t="s">
        <v>101</v>
      </c>
      <c r="E121" s="117" t="s">
        <v>304</v>
      </c>
      <c r="F121" s="118" t="s">
        <v>305</v>
      </c>
      <c r="G121" s="119" t="s">
        <v>118</v>
      </c>
      <c r="H121" s="120">
        <v>1</v>
      </c>
      <c r="I121" s="121"/>
      <c r="J121" s="122">
        <f t="shared" ref="J121:J130" si="0">ROUND(I121*H121,2)</f>
        <v>0</v>
      </c>
      <c r="K121" s="118" t="s">
        <v>76</v>
      </c>
      <c r="L121" s="123"/>
      <c r="M121" s="124" t="s">
        <v>6</v>
      </c>
      <c r="N121" s="125" t="s">
        <v>25</v>
      </c>
      <c r="P121" s="87">
        <f t="shared" ref="P121:P130" si="1">O121*H121</f>
        <v>0</v>
      </c>
      <c r="Q121" s="87">
        <v>1.0500000000000001E-2</v>
      </c>
      <c r="R121" s="87">
        <f t="shared" ref="R121:R130" si="2">Q121*H121</f>
        <v>1.0500000000000001E-2</v>
      </c>
      <c r="S121" s="87">
        <v>0</v>
      </c>
      <c r="T121" s="88">
        <f t="shared" ref="T121:T130" si="3">S121*H121</f>
        <v>0</v>
      </c>
      <c r="AR121" s="89" t="s">
        <v>124</v>
      </c>
      <c r="AT121" s="89" t="s">
        <v>101</v>
      </c>
      <c r="AU121" s="89" t="s">
        <v>40</v>
      </c>
      <c r="AY121" s="10" t="s">
        <v>73</v>
      </c>
      <c r="BE121" s="90">
        <f t="shared" ref="BE121:BE130" si="4">IF(N121="základní",J121,0)</f>
        <v>0</v>
      </c>
      <c r="BF121" s="90">
        <f t="shared" ref="BF121:BF130" si="5">IF(N121="snížená",J121,0)</f>
        <v>0</v>
      </c>
      <c r="BG121" s="90">
        <f t="shared" ref="BG121:BG130" si="6">IF(N121="zákl. přenesená",J121,0)</f>
        <v>0</v>
      </c>
      <c r="BH121" s="90">
        <f t="shared" ref="BH121:BH130" si="7">IF(N121="sníž. přenesená",J121,0)</f>
        <v>0</v>
      </c>
      <c r="BI121" s="90">
        <f t="shared" ref="BI121:BI130" si="8">IF(N121="nulová",J121,0)</f>
        <v>0</v>
      </c>
      <c r="BJ121" s="10" t="s">
        <v>39</v>
      </c>
      <c r="BK121" s="90">
        <f t="shared" ref="BK121:BK130" si="9">ROUND(I121*H121,2)</f>
        <v>0</v>
      </c>
      <c r="BL121" s="10" t="s">
        <v>107</v>
      </c>
      <c r="BM121" s="89" t="s">
        <v>306</v>
      </c>
    </row>
    <row r="122" spans="2:65" s="1" customFormat="1" ht="16.5" customHeight="1" x14ac:dyDescent="0.2">
      <c r="B122" s="19"/>
      <c r="C122" s="116" t="s">
        <v>109</v>
      </c>
      <c r="D122" s="116" t="s">
        <v>101</v>
      </c>
      <c r="E122" s="117" t="s">
        <v>307</v>
      </c>
      <c r="F122" s="118" t="s">
        <v>308</v>
      </c>
      <c r="G122" s="119" t="s">
        <v>118</v>
      </c>
      <c r="H122" s="120">
        <v>1</v>
      </c>
      <c r="I122" s="121"/>
      <c r="J122" s="122">
        <f t="shared" si="0"/>
        <v>0</v>
      </c>
      <c r="K122" s="118" t="s">
        <v>76</v>
      </c>
      <c r="L122" s="123"/>
      <c r="M122" s="124" t="s">
        <v>6</v>
      </c>
      <c r="N122" s="125" t="s">
        <v>25</v>
      </c>
      <c r="P122" s="87">
        <f t="shared" si="1"/>
        <v>0</v>
      </c>
      <c r="Q122" s="87">
        <v>5.0999999999999997E-2</v>
      </c>
      <c r="R122" s="87">
        <f t="shared" si="2"/>
        <v>5.0999999999999997E-2</v>
      </c>
      <c r="S122" s="87">
        <v>0</v>
      </c>
      <c r="T122" s="88">
        <f t="shared" si="3"/>
        <v>0</v>
      </c>
      <c r="AR122" s="89" t="s">
        <v>124</v>
      </c>
      <c r="AT122" s="89" t="s">
        <v>101</v>
      </c>
      <c r="AU122" s="89" t="s">
        <v>40</v>
      </c>
      <c r="AY122" s="10" t="s">
        <v>73</v>
      </c>
      <c r="BE122" s="90">
        <f t="shared" si="4"/>
        <v>0</v>
      </c>
      <c r="BF122" s="90">
        <f t="shared" si="5"/>
        <v>0</v>
      </c>
      <c r="BG122" s="90">
        <f t="shared" si="6"/>
        <v>0</v>
      </c>
      <c r="BH122" s="90">
        <f t="shared" si="7"/>
        <v>0</v>
      </c>
      <c r="BI122" s="90">
        <f t="shared" si="8"/>
        <v>0</v>
      </c>
      <c r="BJ122" s="10" t="s">
        <v>39</v>
      </c>
      <c r="BK122" s="90">
        <f t="shared" si="9"/>
        <v>0</v>
      </c>
      <c r="BL122" s="10" t="s">
        <v>107</v>
      </c>
      <c r="BM122" s="89" t="s">
        <v>309</v>
      </c>
    </row>
    <row r="123" spans="2:65" s="1" customFormat="1" ht="24.2" customHeight="1" x14ac:dyDescent="0.2">
      <c r="B123" s="19"/>
      <c r="C123" s="116" t="s">
        <v>110</v>
      </c>
      <c r="D123" s="116" t="s">
        <v>101</v>
      </c>
      <c r="E123" s="117" t="s">
        <v>310</v>
      </c>
      <c r="F123" s="118" t="s">
        <v>311</v>
      </c>
      <c r="G123" s="119" t="s">
        <v>118</v>
      </c>
      <c r="H123" s="120">
        <v>1</v>
      </c>
      <c r="I123" s="121"/>
      <c r="J123" s="122">
        <f t="shared" si="0"/>
        <v>0</v>
      </c>
      <c r="K123" s="118" t="s">
        <v>76</v>
      </c>
      <c r="L123" s="123"/>
      <c r="M123" s="124" t="s">
        <v>6</v>
      </c>
      <c r="N123" s="125" t="s">
        <v>25</v>
      </c>
      <c r="P123" s="87">
        <f t="shared" si="1"/>
        <v>0</v>
      </c>
      <c r="Q123" s="87">
        <v>1.04E-2</v>
      </c>
      <c r="R123" s="87">
        <f t="shared" si="2"/>
        <v>1.04E-2</v>
      </c>
      <c r="S123" s="87">
        <v>0</v>
      </c>
      <c r="T123" s="88">
        <f t="shared" si="3"/>
        <v>0</v>
      </c>
      <c r="AR123" s="89" t="s">
        <v>124</v>
      </c>
      <c r="AT123" s="89" t="s">
        <v>101</v>
      </c>
      <c r="AU123" s="89" t="s">
        <v>40</v>
      </c>
      <c r="AY123" s="10" t="s">
        <v>73</v>
      </c>
      <c r="BE123" s="90">
        <f t="shared" si="4"/>
        <v>0</v>
      </c>
      <c r="BF123" s="90">
        <f t="shared" si="5"/>
        <v>0</v>
      </c>
      <c r="BG123" s="90">
        <f t="shared" si="6"/>
        <v>0</v>
      </c>
      <c r="BH123" s="90">
        <f t="shared" si="7"/>
        <v>0</v>
      </c>
      <c r="BI123" s="90">
        <f t="shared" si="8"/>
        <v>0</v>
      </c>
      <c r="BJ123" s="10" t="s">
        <v>39</v>
      </c>
      <c r="BK123" s="90">
        <f t="shared" si="9"/>
        <v>0</v>
      </c>
      <c r="BL123" s="10" t="s">
        <v>107</v>
      </c>
      <c r="BM123" s="89" t="s">
        <v>312</v>
      </c>
    </row>
    <row r="124" spans="2:65" s="1" customFormat="1" ht="24.2" customHeight="1" x14ac:dyDescent="0.2">
      <c r="B124" s="19"/>
      <c r="C124" s="116" t="s">
        <v>111</v>
      </c>
      <c r="D124" s="116" t="s">
        <v>101</v>
      </c>
      <c r="E124" s="117" t="s">
        <v>313</v>
      </c>
      <c r="F124" s="118" t="s">
        <v>314</v>
      </c>
      <c r="G124" s="119" t="s">
        <v>118</v>
      </c>
      <c r="H124" s="120">
        <v>1</v>
      </c>
      <c r="I124" s="121"/>
      <c r="J124" s="122">
        <f t="shared" si="0"/>
        <v>0</v>
      </c>
      <c r="K124" s="118" t="s">
        <v>76</v>
      </c>
      <c r="L124" s="123"/>
      <c r="M124" s="124" t="s">
        <v>6</v>
      </c>
      <c r="N124" s="125" t="s">
        <v>25</v>
      </c>
      <c r="P124" s="87">
        <f t="shared" si="1"/>
        <v>0</v>
      </c>
      <c r="Q124" s="87">
        <v>1.7999999999999999E-2</v>
      </c>
      <c r="R124" s="87">
        <f t="shared" si="2"/>
        <v>1.7999999999999999E-2</v>
      </c>
      <c r="S124" s="87">
        <v>0</v>
      </c>
      <c r="T124" s="88">
        <f t="shared" si="3"/>
        <v>0</v>
      </c>
      <c r="AR124" s="89" t="s">
        <v>124</v>
      </c>
      <c r="AT124" s="89" t="s">
        <v>101</v>
      </c>
      <c r="AU124" s="89" t="s">
        <v>40</v>
      </c>
      <c r="AY124" s="10" t="s">
        <v>73</v>
      </c>
      <c r="BE124" s="90">
        <f t="shared" si="4"/>
        <v>0</v>
      </c>
      <c r="BF124" s="90">
        <f t="shared" si="5"/>
        <v>0</v>
      </c>
      <c r="BG124" s="90">
        <f t="shared" si="6"/>
        <v>0</v>
      </c>
      <c r="BH124" s="90">
        <f t="shared" si="7"/>
        <v>0</v>
      </c>
      <c r="BI124" s="90">
        <f t="shared" si="8"/>
        <v>0</v>
      </c>
      <c r="BJ124" s="10" t="s">
        <v>39</v>
      </c>
      <c r="BK124" s="90">
        <f t="shared" si="9"/>
        <v>0</v>
      </c>
      <c r="BL124" s="10" t="s">
        <v>107</v>
      </c>
      <c r="BM124" s="89" t="s">
        <v>315</v>
      </c>
    </row>
    <row r="125" spans="2:65" s="1" customFormat="1" ht="24.2" customHeight="1" x14ac:dyDescent="0.2">
      <c r="B125" s="19"/>
      <c r="C125" s="116" t="s">
        <v>1</v>
      </c>
      <c r="D125" s="116" t="s">
        <v>101</v>
      </c>
      <c r="E125" s="117" t="s">
        <v>316</v>
      </c>
      <c r="F125" s="118" t="s">
        <v>317</v>
      </c>
      <c r="G125" s="119" t="s">
        <v>118</v>
      </c>
      <c r="H125" s="120">
        <v>1</v>
      </c>
      <c r="I125" s="121"/>
      <c r="J125" s="122">
        <f t="shared" si="0"/>
        <v>0</v>
      </c>
      <c r="K125" s="118" t="s">
        <v>188</v>
      </c>
      <c r="L125" s="123"/>
      <c r="M125" s="124" t="s">
        <v>6</v>
      </c>
      <c r="N125" s="125" t="s">
        <v>25</v>
      </c>
      <c r="P125" s="87">
        <f t="shared" si="1"/>
        <v>0</v>
      </c>
      <c r="Q125" s="87">
        <v>0</v>
      </c>
      <c r="R125" s="87">
        <f t="shared" si="2"/>
        <v>0</v>
      </c>
      <c r="S125" s="87">
        <v>0</v>
      </c>
      <c r="T125" s="88">
        <f t="shared" si="3"/>
        <v>0</v>
      </c>
      <c r="AR125" s="89" t="s">
        <v>124</v>
      </c>
      <c r="AT125" s="89" t="s">
        <v>101</v>
      </c>
      <c r="AU125" s="89" t="s">
        <v>40</v>
      </c>
      <c r="AY125" s="10" t="s">
        <v>73</v>
      </c>
      <c r="BE125" s="90">
        <f t="shared" si="4"/>
        <v>0</v>
      </c>
      <c r="BF125" s="90">
        <f t="shared" si="5"/>
        <v>0</v>
      </c>
      <c r="BG125" s="90">
        <f t="shared" si="6"/>
        <v>0</v>
      </c>
      <c r="BH125" s="90">
        <f t="shared" si="7"/>
        <v>0</v>
      </c>
      <c r="BI125" s="90">
        <f t="shared" si="8"/>
        <v>0</v>
      </c>
      <c r="BJ125" s="10" t="s">
        <v>39</v>
      </c>
      <c r="BK125" s="90">
        <f t="shared" si="9"/>
        <v>0</v>
      </c>
      <c r="BL125" s="10" t="s">
        <v>107</v>
      </c>
      <c r="BM125" s="89" t="s">
        <v>318</v>
      </c>
    </row>
    <row r="126" spans="2:65" s="1" customFormat="1" ht="16.5" customHeight="1" x14ac:dyDescent="0.2">
      <c r="B126" s="19"/>
      <c r="C126" s="116" t="s">
        <v>112</v>
      </c>
      <c r="D126" s="116" t="s">
        <v>101</v>
      </c>
      <c r="E126" s="117" t="s">
        <v>319</v>
      </c>
      <c r="F126" s="118" t="s">
        <v>320</v>
      </c>
      <c r="G126" s="119" t="s">
        <v>118</v>
      </c>
      <c r="H126" s="120">
        <v>1</v>
      </c>
      <c r="I126" s="121"/>
      <c r="J126" s="122">
        <f t="shared" si="0"/>
        <v>0</v>
      </c>
      <c r="K126" s="118" t="s">
        <v>188</v>
      </c>
      <c r="L126" s="123"/>
      <c r="M126" s="124" t="s">
        <v>6</v>
      </c>
      <c r="N126" s="125" t="s">
        <v>25</v>
      </c>
      <c r="P126" s="87">
        <f t="shared" si="1"/>
        <v>0</v>
      </c>
      <c r="Q126" s="87">
        <v>0</v>
      </c>
      <c r="R126" s="87">
        <f t="shared" si="2"/>
        <v>0</v>
      </c>
      <c r="S126" s="87">
        <v>0</v>
      </c>
      <c r="T126" s="88">
        <f t="shared" si="3"/>
        <v>0</v>
      </c>
      <c r="AR126" s="89" t="s">
        <v>124</v>
      </c>
      <c r="AT126" s="89" t="s">
        <v>101</v>
      </c>
      <c r="AU126" s="89" t="s">
        <v>40</v>
      </c>
      <c r="AY126" s="10" t="s">
        <v>73</v>
      </c>
      <c r="BE126" s="90">
        <f t="shared" si="4"/>
        <v>0</v>
      </c>
      <c r="BF126" s="90">
        <f t="shared" si="5"/>
        <v>0</v>
      </c>
      <c r="BG126" s="90">
        <f t="shared" si="6"/>
        <v>0</v>
      </c>
      <c r="BH126" s="90">
        <f t="shared" si="7"/>
        <v>0</v>
      </c>
      <c r="BI126" s="90">
        <f t="shared" si="8"/>
        <v>0</v>
      </c>
      <c r="BJ126" s="10" t="s">
        <v>39</v>
      </c>
      <c r="BK126" s="90">
        <f t="shared" si="9"/>
        <v>0</v>
      </c>
      <c r="BL126" s="10" t="s">
        <v>107</v>
      </c>
      <c r="BM126" s="89" t="s">
        <v>321</v>
      </c>
    </row>
    <row r="127" spans="2:65" s="1" customFormat="1" ht="16.5" customHeight="1" x14ac:dyDescent="0.2">
      <c r="B127" s="19"/>
      <c r="C127" s="116" t="s">
        <v>113</v>
      </c>
      <c r="D127" s="116" t="s">
        <v>101</v>
      </c>
      <c r="E127" s="117" t="s">
        <v>322</v>
      </c>
      <c r="F127" s="118" t="s">
        <v>323</v>
      </c>
      <c r="G127" s="119" t="s">
        <v>118</v>
      </c>
      <c r="H127" s="120">
        <v>2</v>
      </c>
      <c r="I127" s="121"/>
      <c r="J127" s="122">
        <f t="shared" si="0"/>
        <v>0</v>
      </c>
      <c r="K127" s="118" t="s">
        <v>188</v>
      </c>
      <c r="L127" s="123"/>
      <c r="M127" s="124" t="s">
        <v>6</v>
      </c>
      <c r="N127" s="125" t="s">
        <v>25</v>
      </c>
      <c r="P127" s="87">
        <f t="shared" si="1"/>
        <v>0</v>
      </c>
      <c r="Q127" s="87">
        <v>0</v>
      </c>
      <c r="R127" s="87">
        <f t="shared" si="2"/>
        <v>0</v>
      </c>
      <c r="S127" s="87">
        <v>0</v>
      </c>
      <c r="T127" s="88">
        <f t="shared" si="3"/>
        <v>0</v>
      </c>
      <c r="AR127" s="89" t="s">
        <v>124</v>
      </c>
      <c r="AT127" s="89" t="s">
        <v>101</v>
      </c>
      <c r="AU127" s="89" t="s">
        <v>40</v>
      </c>
      <c r="AY127" s="10" t="s">
        <v>73</v>
      </c>
      <c r="BE127" s="90">
        <f t="shared" si="4"/>
        <v>0</v>
      </c>
      <c r="BF127" s="90">
        <f t="shared" si="5"/>
        <v>0</v>
      </c>
      <c r="BG127" s="90">
        <f t="shared" si="6"/>
        <v>0</v>
      </c>
      <c r="BH127" s="90">
        <f t="shared" si="7"/>
        <v>0</v>
      </c>
      <c r="BI127" s="90">
        <f t="shared" si="8"/>
        <v>0</v>
      </c>
      <c r="BJ127" s="10" t="s">
        <v>39</v>
      </c>
      <c r="BK127" s="90">
        <f t="shared" si="9"/>
        <v>0</v>
      </c>
      <c r="BL127" s="10" t="s">
        <v>107</v>
      </c>
      <c r="BM127" s="89" t="s">
        <v>324</v>
      </c>
    </row>
    <row r="128" spans="2:65" s="1" customFormat="1" ht="16.5" customHeight="1" x14ac:dyDescent="0.2">
      <c r="B128" s="19"/>
      <c r="C128" s="78" t="s">
        <v>114</v>
      </c>
      <c r="D128" s="78" t="s">
        <v>75</v>
      </c>
      <c r="E128" s="79" t="s">
        <v>325</v>
      </c>
      <c r="F128" s="80" t="s">
        <v>326</v>
      </c>
      <c r="G128" s="81" t="s">
        <v>118</v>
      </c>
      <c r="H128" s="82">
        <v>2</v>
      </c>
      <c r="I128" s="83"/>
      <c r="J128" s="84">
        <f t="shared" si="0"/>
        <v>0</v>
      </c>
      <c r="K128" s="80" t="s">
        <v>188</v>
      </c>
      <c r="L128" s="19"/>
      <c r="M128" s="85" t="s">
        <v>6</v>
      </c>
      <c r="N128" s="86" t="s">
        <v>25</v>
      </c>
      <c r="P128" s="87">
        <f t="shared" si="1"/>
        <v>0</v>
      </c>
      <c r="Q128" s="87">
        <v>0</v>
      </c>
      <c r="R128" s="87">
        <f t="shared" si="2"/>
        <v>0</v>
      </c>
      <c r="S128" s="87">
        <v>0</v>
      </c>
      <c r="T128" s="88">
        <f t="shared" si="3"/>
        <v>0</v>
      </c>
      <c r="AR128" s="89" t="s">
        <v>77</v>
      </c>
      <c r="AT128" s="89" t="s">
        <v>75</v>
      </c>
      <c r="AU128" s="89" t="s">
        <v>40</v>
      </c>
      <c r="AY128" s="10" t="s">
        <v>73</v>
      </c>
      <c r="BE128" s="90">
        <f t="shared" si="4"/>
        <v>0</v>
      </c>
      <c r="BF128" s="90">
        <f t="shared" si="5"/>
        <v>0</v>
      </c>
      <c r="BG128" s="90">
        <f t="shared" si="6"/>
        <v>0</v>
      </c>
      <c r="BH128" s="90">
        <f t="shared" si="7"/>
        <v>0</v>
      </c>
      <c r="BI128" s="90">
        <f t="shared" si="8"/>
        <v>0</v>
      </c>
      <c r="BJ128" s="10" t="s">
        <v>39</v>
      </c>
      <c r="BK128" s="90">
        <f t="shared" si="9"/>
        <v>0</v>
      </c>
      <c r="BL128" s="10" t="s">
        <v>77</v>
      </c>
      <c r="BM128" s="89" t="s">
        <v>327</v>
      </c>
    </row>
    <row r="129" spans="2:65" s="1" customFormat="1" ht="16.5" customHeight="1" x14ac:dyDescent="0.2">
      <c r="B129" s="19"/>
      <c r="C129" s="78" t="s">
        <v>115</v>
      </c>
      <c r="D129" s="78" t="s">
        <v>75</v>
      </c>
      <c r="E129" s="79" t="s">
        <v>328</v>
      </c>
      <c r="F129" s="80" t="s">
        <v>329</v>
      </c>
      <c r="G129" s="81" t="s">
        <v>154</v>
      </c>
      <c r="H129" s="82">
        <v>32</v>
      </c>
      <c r="I129" s="83"/>
      <c r="J129" s="84">
        <f t="shared" si="0"/>
        <v>0</v>
      </c>
      <c r="K129" s="80" t="s">
        <v>188</v>
      </c>
      <c r="L129" s="19"/>
      <c r="M129" s="85" t="s">
        <v>6</v>
      </c>
      <c r="N129" s="86" t="s">
        <v>25</v>
      </c>
      <c r="P129" s="87">
        <f t="shared" si="1"/>
        <v>0</v>
      </c>
      <c r="Q129" s="87">
        <v>0</v>
      </c>
      <c r="R129" s="87">
        <f t="shared" si="2"/>
        <v>0</v>
      </c>
      <c r="S129" s="87">
        <v>0</v>
      </c>
      <c r="T129" s="88">
        <f t="shared" si="3"/>
        <v>0</v>
      </c>
      <c r="AR129" s="89" t="s">
        <v>77</v>
      </c>
      <c r="AT129" s="89" t="s">
        <v>75</v>
      </c>
      <c r="AU129" s="89" t="s">
        <v>40</v>
      </c>
      <c r="AY129" s="10" t="s">
        <v>73</v>
      </c>
      <c r="BE129" s="90">
        <f t="shared" si="4"/>
        <v>0</v>
      </c>
      <c r="BF129" s="90">
        <f t="shared" si="5"/>
        <v>0</v>
      </c>
      <c r="BG129" s="90">
        <f t="shared" si="6"/>
        <v>0</v>
      </c>
      <c r="BH129" s="90">
        <f t="shared" si="7"/>
        <v>0</v>
      </c>
      <c r="BI129" s="90">
        <f t="shared" si="8"/>
        <v>0</v>
      </c>
      <c r="BJ129" s="10" t="s">
        <v>39</v>
      </c>
      <c r="BK129" s="90">
        <f t="shared" si="9"/>
        <v>0</v>
      </c>
      <c r="BL129" s="10" t="s">
        <v>77</v>
      </c>
      <c r="BM129" s="89" t="s">
        <v>330</v>
      </c>
    </row>
    <row r="130" spans="2:65" s="1" customFormat="1" ht="16.5" customHeight="1" x14ac:dyDescent="0.2">
      <c r="B130" s="19"/>
      <c r="C130" s="116" t="s">
        <v>116</v>
      </c>
      <c r="D130" s="116" t="s">
        <v>101</v>
      </c>
      <c r="E130" s="117" t="s">
        <v>331</v>
      </c>
      <c r="F130" s="118" t="s">
        <v>332</v>
      </c>
      <c r="G130" s="119" t="s">
        <v>118</v>
      </c>
      <c r="H130" s="120">
        <v>8</v>
      </c>
      <c r="I130" s="121"/>
      <c r="J130" s="122">
        <f t="shared" si="0"/>
        <v>0</v>
      </c>
      <c r="K130" s="118" t="s">
        <v>188</v>
      </c>
      <c r="L130" s="123"/>
      <c r="M130" s="124" t="s">
        <v>6</v>
      </c>
      <c r="N130" s="125" t="s">
        <v>25</v>
      </c>
      <c r="P130" s="87">
        <f t="shared" si="1"/>
        <v>0</v>
      </c>
      <c r="Q130" s="87">
        <v>0</v>
      </c>
      <c r="R130" s="87">
        <f t="shared" si="2"/>
        <v>0</v>
      </c>
      <c r="S130" s="87">
        <v>0</v>
      </c>
      <c r="T130" s="88">
        <f t="shared" si="3"/>
        <v>0</v>
      </c>
      <c r="AR130" s="89" t="s">
        <v>86</v>
      </c>
      <c r="AT130" s="89" t="s">
        <v>101</v>
      </c>
      <c r="AU130" s="89" t="s">
        <v>40</v>
      </c>
      <c r="AY130" s="10" t="s">
        <v>73</v>
      </c>
      <c r="BE130" s="90">
        <f t="shared" si="4"/>
        <v>0</v>
      </c>
      <c r="BF130" s="90">
        <f t="shared" si="5"/>
        <v>0</v>
      </c>
      <c r="BG130" s="90">
        <f t="shared" si="6"/>
        <v>0</v>
      </c>
      <c r="BH130" s="90">
        <f t="shared" si="7"/>
        <v>0</v>
      </c>
      <c r="BI130" s="90">
        <f t="shared" si="8"/>
        <v>0</v>
      </c>
      <c r="BJ130" s="10" t="s">
        <v>39</v>
      </c>
      <c r="BK130" s="90">
        <f t="shared" si="9"/>
        <v>0</v>
      </c>
      <c r="BL130" s="10" t="s">
        <v>77</v>
      </c>
      <c r="BM130" s="89" t="s">
        <v>333</v>
      </c>
    </row>
    <row r="131" spans="2:65" s="1" customFormat="1" ht="29.25" x14ac:dyDescent="0.2">
      <c r="B131" s="19"/>
      <c r="D131" s="96" t="s">
        <v>148</v>
      </c>
      <c r="F131" s="126" t="s">
        <v>334</v>
      </c>
      <c r="I131" s="93"/>
      <c r="L131" s="19"/>
      <c r="M131" s="94"/>
      <c r="T131" s="28"/>
      <c r="AT131" s="10" t="s">
        <v>148</v>
      </c>
      <c r="AU131" s="10" t="s">
        <v>40</v>
      </c>
    </row>
    <row r="132" spans="2:65" s="1" customFormat="1" ht="16.5" customHeight="1" x14ac:dyDescent="0.2">
      <c r="B132" s="19"/>
      <c r="C132" s="116" t="s">
        <v>117</v>
      </c>
      <c r="D132" s="116" t="s">
        <v>101</v>
      </c>
      <c r="E132" s="117" t="s">
        <v>335</v>
      </c>
      <c r="F132" s="118" t="s">
        <v>336</v>
      </c>
      <c r="G132" s="119" t="s">
        <v>118</v>
      </c>
      <c r="H132" s="120">
        <v>24</v>
      </c>
      <c r="I132" s="121"/>
      <c r="J132" s="122">
        <f>ROUND(I132*H132,2)</f>
        <v>0</v>
      </c>
      <c r="K132" s="118" t="s">
        <v>188</v>
      </c>
      <c r="L132" s="123"/>
      <c r="M132" s="124" t="s">
        <v>6</v>
      </c>
      <c r="N132" s="125" t="s">
        <v>25</v>
      </c>
      <c r="P132" s="87">
        <f>O132*H132</f>
        <v>0</v>
      </c>
      <c r="Q132" s="87">
        <v>0</v>
      </c>
      <c r="R132" s="87">
        <f>Q132*H132</f>
        <v>0</v>
      </c>
      <c r="S132" s="87">
        <v>0</v>
      </c>
      <c r="T132" s="88">
        <f>S132*H132</f>
        <v>0</v>
      </c>
      <c r="AR132" s="89" t="s">
        <v>86</v>
      </c>
      <c r="AT132" s="89" t="s">
        <v>101</v>
      </c>
      <c r="AU132" s="89" t="s">
        <v>40</v>
      </c>
      <c r="AY132" s="10" t="s">
        <v>73</v>
      </c>
      <c r="BE132" s="90">
        <f>IF(N132="základní",J132,0)</f>
        <v>0</v>
      </c>
      <c r="BF132" s="90">
        <f>IF(N132="snížená",J132,0)</f>
        <v>0</v>
      </c>
      <c r="BG132" s="90">
        <f>IF(N132="zákl. přenesená",J132,0)</f>
        <v>0</v>
      </c>
      <c r="BH132" s="90">
        <f>IF(N132="sníž. přenesená",J132,0)</f>
        <v>0</v>
      </c>
      <c r="BI132" s="90">
        <f>IF(N132="nulová",J132,0)</f>
        <v>0</v>
      </c>
      <c r="BJ132" s="10" t="s">
        <v>39</v>
      </c>
      <c r="BK132" s="90">
        <f>ROUND(I132*H132,2)</f>
        <v>0</v>
      </c>
      <c r="BL132" s="10" t="s">
        <v>77</v>
      </c>
      <c r="BM132" s="89" t="s">
        <v>337</v>
      </c>
    </row>
    <row r="133" spans="2:65" s="1" customFormat="1" ht="39" x14ac:dyDescent="0.2">
      <c r="B133" s="19"/>
      <c r="D133" s="96" t="s">
        <v>148</v>
      </c>
      <c r="F133" s="126" t="s">
        <v>338</v>
      </c>
      <c r="I133" s="93"/>
      <c r="L133" s="19"/>
      <c r="M133" s="94"/>
      <c r="T133" s="28"/>
      <c r="AT133" s="10" t="s">
        <v>148</v>
      </c>
      <c r="AU133" s="10" t="s">
        <v>40</v>
      </c>
    </row>
    <row r="134" spans="2:65" s="1" customFormat="1" ht="16.5" customHeight="1" x14ac:dyDescent="0.2">
      <c r="B134" s="19"/>
      <c r="C134" s="116" t="s">
        <v>120</v>
      </c>
      <c r="D134" s="116" t="s">
        <v>101</v>
      </c>
      <c r="E134" s="117" t="s">
        <v>339</v>
      </c>
      <c r="F134" s="118" t="s">
        <v>340</v>
      </c>
      <c r="G134" s="119" t="s">
        <v>118</v>
      </c>
      <c r="H134" s="120">
        <v>24</v>
      </c>
      <c r="I134" s="121"/>
      <c r="J134" s="122">
        <f>ROUND(I134*H134,2)</f>
        <v>0</v>
      </c>
      <c r="K134" s="118" t="s">
        <v>188</v>
      </c>
      <c r="L134" s="123"/>
      <c r="M134" s="124" t="s">
        <v>6</v>
      </c>
      <c r="N134" s="125" t="s">
        <v>25</v>
      </c>
      <c r="P134" s="87">
        <f>O134*H134</f>
        <v>0</v>
      </c>
      <c r="Q134" s="87">
        <v>0</v>
      </c>
      <c r="R134" s="87">
        <f>Q134*H134</f>
        <v>0</v>
      </c>
      <c r="S134" s="87">
        <v>0</v>
      </c>
      <c r="T134" s="88">
        <f>S134*H134</f>
        <v>0</v>
      </c>
      <c r="AR134" s="89" t="s">
        <v>86</v>
      </c>
      <c r="AT134" s="89" t="s">
        <v>101</v>
      </c>
      <c r="AU134" s="89" t="s">
        <v>40</v>
      </c>
      <c r="AY134" s="10" t="s">
        <v>73</v>
      </c>
      <c r="BE134" s="90">
        <f>IF(N134="základní",J134,0)</f>
        <v>0</v>
      </c>
      <c r="BF134" s="90">
        <f>IF(N134="snížená",J134,0)</f>
        <v>0</v>
      </c>
      <c r="BG134" s="90">
        <f>IF(N134="zákl. přenesená",J134,0)</f>
        <v>0</v>
      </c>
      <c r="BH134" s="90">
        <f>IF(N134="sníž. přenesená",J134,0)</f>
        <v>0</v>
      </c>
      <c r="BI134" s="90">
        <f>IF(N134="nulová",J134,0)</f>
        <v>0</v>
      </c>
      <c r="BJ134" s="10" t="s">
        <v>39</v>
      </c>
      <c r="BK134" s="90">
        <f>ROUND(I134*H134,2)</f>
        <v>0</v>
      </c>
      <c r="BL134" s="10" t="s">
        <v>77</v>
      </c>
      <c r="BM134" s="89" t="s">
        <v>341</v>
      </c>
    </row>
    <row r="135" spans="2:65" s="1" customFormat="1" ht="29.25" x14ac:dyDescent="0.2">
      <c r="B135" s="19"/>
      <c r="D135" s="96" t="s">
        <v>148</v>
      </c>
      <c r="F135" s="126" t="s">
        <v>342</v>
      </c>
      <c r="I135" s="93"/>
      <c r="L135" s="19"/>
      <c r="M135" s="94"/>
      <c r="T135" s="28"/>
      <c r="AT135" s="10" t="s">
        <v>148</v>
      </c>
      <c r="AU135" s="10" t="s">
        <v>40</v>
      </c>
    </row>
    <row r="136" spans="2:65" s="1" customFormat="1" ht="16.5" customHeight="1" x14ac:dyDescent="0.2">
      <c r="B136" s="19"/>
      <c r="C136" s="116" t="s">
        <v>121</v>
      </c>
      <c r="D136" s="116" t="s">
        <v>101</v>
      </c>
      <c r="E136" s="117" t="s">
        <v>343</v>
      </c>
      <c r="F136" s="118" t="s">
        <v>344</v>
      </c>
      <c r="G136" s="119" t="s">
        <v>118</v>
      </c>
      <c r="H136" s="120">
        <v>6</v>
      </c>
      <c r="I136" s="121"/>
      <c r="J136" s="122">
        <f>ROUND(I136*H136,2)</f>
        <v>0</v>
      </c>
      <c r="K136" s="118" t="s">
        <v>188</v>
      </c>
      <c r="L136" s="123"/>
      <c r="M136" s="124" t="s">
        <v>6</v>
      </c>
      <c r="N136" s="125" t="s">
        <v>25</v>
      </c>
      <c r="P136" s="87">
        <f>O136*H136</f>
        <v>0</v>
      </c>
      <c r="Q136" s="87">
        <v>0</v>
      </c>
      <c r="R136" s="87">
        <f>Q136*H136</f>
        <v>0</v>
      </c>
      <c r="S136" s="87">
        <v>0</v>
      </c>
      <c r="T136" s="88">
        <f>S136*H136</f>
        <v>0</v>
      </c>
      <c r="AR136" s="89" t="s">
        <v>86</v>
      </c>
      <c r="AT136" s="89" t="s">
        <v>101</v>
      </c>
      <c r="AU136" s="89" t="s">
        <v>40</v>
      </c>
      <c r="AY136" s="10" t="s">
        <v>73</v>
      </c>
      <c r="BE136" s="90">
        <f>IF(N136="základní",J136,0)</f>
        <v>0</v>
      </c>
      <c r="BF136" s="90">
        <f>IF(N136="snížená",J136,0)</f>
        <v>0</v>
      </c>
      <c r="BG136" s="90">
        <f>IF(N136="zákl. přenesená",J136,0)</f>
        <v>0</v>
      </c>
      <c r="BH136" s="90">
        <f>IF(N136="sníž. přenesená",J136,0)</f>
        <v>0</v>
      </c>
      <c r="BI136" s="90">
        <f>IF(N136="nulová",J136,0)</f>
        <v>0</v>
      </c>
      <c r="BJ136" s="10" t="s">
        <v>39</v>
      </c>
      <c r="BK136" s="90">
        <f>ROUND(I136*H136,2)</f>
        <v>0</v>
      </c>
      <c r="BL136" s="10" t="s">
        <v>77</v>
      </c>
      <c r="BM136" s="89" t="s">
        <v>345</v>
      </c>
    </row>
    <row r="137" spans="2:65" s="1" customFormat="1" ht="78" x14ac:dyDescent="0.2">
      <c r="B137" s="19"/>
      <c r="D137" s="96" t="s">
        <v>148</v>
      </c>
      <c r="F137" s="126" t="s">
        <v>346</v>
      </c>
      <c r="I137" s="93"/>
      <c r="L137" s="19"/>
      <c r="M137" s="94"/>
      <c r="T137" s="28"/>
      <c r="AT137" s="10" t="s">
        <v>148</v>
      </c>
      <c r="AU137" s="10" t="s">
        <v>40</v>
      </c>
    </row>
    <row r="138" spans="2:65" s="1" customFormat="1" ht="16.5" customHeight="1" x14ac:dyDescent="0.2">
      <c r="B138" s="19"/>
      <c r="C138" s="116" t="s">
        <v>122</v>
      </c>
      <c r="D138" s="116" t="s">
        <v>101</v>
      </c>
      <c r="E138" s="117" t="s">
        <v>347</v>
      </c>
      <c r="F138" s="118" t="s">
        <v>348</v>
      </c>
      <c r="G138" s="119" t="s">
        <v>118</v>
      </c>
      <c r="H138" s="120">
        <v>2</v>
      </c>
      <c r="I138" s="121"/>
      <c r="J138" s="122">
        <f>ROUND(I138*H138,2)</f>
        <v>0</v>
      </c>
      <c r="K138" s="118" t="s">
        <v>188</v>
      </c>
      <c r="L138" s="123"/>
      <c r="M138" s="124" t="s">
        <v>6</v>
      </c>
      <c r="N138" s="125" t="s">
        <v>25</v>
      </c>
      <c r="P138" s="87">
        <f>O138*H138</f>
        <v>0</v>
      </c>
      <c r="Q138" s="87">
        <v>0</v>
      </c>
      <c r="R138" s="87">
        <f>Q138*H138</f>
        <v>0</v>
      </c>
      <c r="S138" s="87">
        <v>0</v>
      </c>
      <c r="T138" s="88">
        <f>S138*H138</f>
        <v>0</v>
      </c>
      <c r="AR138" s="89" t="s">
        <v>86</v>
      </c>
      <c r="AT138" s="89" t="s">
        <v>101</v>
      </c>
      <c r="AU138" s="89" t="s">
        <v>40</v>
      </c>
      <c r="AY138" s="10" t="s">
        <v>73</v>
      </c>
      <c r="BE138" s="90">
        <f>IF(N138="základní",J138,0)</f>
        <v>0</v>
      </c>
      <c r="BF138" s="90">
        <f>IF(N138="snížená",J138,0)</f>
        <v>0</v>
      </c>
      <c r="BG138" s="90">
        <f>IF(N138="zákl. přenesená",J138,0)</f>
        <v>0</v>
      </c>
      <c r="BH138" s="90">
        <f>IF(N138="sníž. přenesená",J138,0)</f>
        <v>0</v>
      </c>
      <c r="BI138" s="90">
        <f>IF(N138="nulová",J138,0)</f>
        <v>0</v>
      </c>
      <c r="BJ138" s="10" t="s">
        <v>39</v>
      </c>
      <c r="BK138" s="90">
        <f>ROUND(I138*H138,2)</f>
        <v>0</v>
      </c>
      <c r="BL138" s="10" t="s">
        <v>77</v>
      </c>
      <c r="BM138" s="89" t="s">
        <v>349</v>
      </c>
    </row>
    <row r="139" spans="2:65" s="1" customFormat="1" ht="29.25" x14ac:dyDescent="0.2">
      <c r="B139" s="19"/>
      <c r="D139" s="96" t="s">
        <v>148</v>
      </c>
      <c r="F139" s="126" t="s">
        <v>350</v>
      </c>
      <c r="I139" s="93"/>
      <c r="L139" s="19"/>
      <c r="M139" s="94"/>
      <c r="T139" s="28"/>
      <c r="AT139" s="10" t="s">
        <v>148</v>
      </c>
      <c r="AU139" s="10" t="s">
        <v>40</v>
      </c>
    </row>
    <row r="140" spans="2:65" s="1" customFormat="1" ht="16.5" customHeight="1" x14ac:dyDescent="0.2">
      <c r="B140" s="19"/>
      <c r="C140" s="116" t="s">
        <v>123</v>
      </c>
      <c r="D140" s="116" t="s">
        <v>101</v>
      </c>
      <c r="E140" s="117" t="s">
        <v>351</v>
      </c>
      <c r="F140" s="118" t="s">
        <v>352</v>
      </c>
      <c r="G140" s="119" t="s">
        <v>118</v>
      </c>
      <c r="H140" s="120">
        <v>8</v>
      </c>
      <c r="I140" s="121"/>
      <c r="J140" s="122">
        <f>ROUND(I140*H140,2)</f>
        <v>0</v>
      </c>
      <c r="K140" s="118" t="s">
        <v>188</v>
      </c>
      <c r="L140" s="123"/>
      <c r="M140" s="124" t="s">
        <v>6</v>
      </c>
      <c r="N140" s="125" t="s">
        <v>25</v>
      </c>
      <c r="P140" s="87">
        <f>O140*H140</f>
        <v>0</v>
      </c>
      <c r="Q140" s="87">
        <v>0</v>
      </c>
      <c r="R140" s="87">
        <f>Q140*H140</f>
        <v>0</v>
      </c>
      <c r="S140" s="87">
        <v>0</v>
      </c>
      <c r="T140" s="88">
        <f>S140*H140</f>
        <v>0</v>
      </c>
      <c r="AR140" s="89" t="s">
        <v>86</v>
      </c>
      <c r="AT140" s="89" t="s">
        <v>101</v>
      </c>
      <c r="AU140" s="89" t="s">
        <v>40</v>
      </c>
      <c r="AY140" s="10" t="s">
        <v>73</v>
      </c>
      <c r="BE140" s="90">
        <f>IF(N140="základní",J140,0)</f>
        <v>0</v>
      </c>
      <c r="BF140" s="90">
        <f>IF(N140="snížená",J140,0)</f>
        <v>0</v>
      </c>
      <c r="BG140" s="90">
        <f>IF(N140="zákl. přenesená",J140,0)</f>
        <v>0</v>
      </c>
      <c r="BH140" s="90">
        <f>IF(N140="sníž. přenesená",J140,0)</f>
        <v>0</v>
      </c>
      <c r="BI140" s="90">
        <f>IF(N140="nulová",J140,0)</f>
        <v>0</v>
      </c>
      <c r="BJ140" s="10" t="s">
        <v>39</v>
      </c>
      <c r="BK140" s="90">
        <f>ROUND(I140*H140,2)</f>
        <v>0</v>
      </c>
      <c r="BL140" s="10" t="s">
        <v>77</v>
      </c>
      <c r="BM140" s="89" t="s">
        <v>353</v>
      </c>
    </row>
    <row r="141" spans="2:65" s="1" customFormat="1" ht="29.25" x14ac:dyDescent="0.2">
      <c r="B141" s="19"/>
      <c r="D141" s="96" t="s">
        <v>148</v>
      </c>
      <c r="F141" s="126" t="s">
        <v>354</v>
      </c>
      <c r="I141" s="93"/>
      <c r="L141" s="19"/>
      <c r="M141" s="94"/>
      <c r="T141" s="28"/>
      <c r="AT141" s="10" t="s">
        <v>148</v>
      </c>
      <c r="AU141" s="10" t="s">
        <v>40</v>
      </c>
    </row>
    <row r="142" spans="2:65" s="1" customFormat="1" ht="16.5" customHeight="1" x14ac:dyDescent="0.2">
      <c r="B142" s="19"/>
      <c r="C142" s="116" t="s">
        <v>124</v>
      </c>
      <c r="D142" s="116" t="s">
        <v>101</v>
      </c>
      <c r="E142" s="117" t="s">
        <v>355</v>
      </c>
      <c r="F142" s="118" t="s">
        <v>356</v>
      </c>
      <c r="G142" s="119" t="s">
        <v>118</v>
      </c>
      <c r="H142" s="120">
        <v>1</v>
      </c>
      <c r="I142" s="121"/>
      <c r="J142" s="122">
        <f>ROUND(I142*H142,2)</f>
        <v>0</v>
      </c>
      <c r="K142" s="118" t="s">
        <v>188</v>
      </c>
      <c r="L142" s="123"/>
      <c r="M142" s="124" t="s">
        <v>6</v>
      </c>
      <c r="N142" s="125" t="s">
        <v>25</v>
      </c>
      <c r="P142" s="87">
        <f>O142*H142</f>
        <v>0</v>
      </c>
      <c r="Q142" s="87">
        <v>0</v>
      </c>
      <c r="R142" s="87">
        <f>Q142*H142</f>
        <v>0</v>
      </c>
      <c r="S142" s="87">
        <v>0</v>
      </c>
      <c r="T142" s="88">
        <f>S142*H142</f>
        <v>0</v>
      </c>
      <c r="AR142" s="89" t="s">
        <v>86</v>
      </c>
      <c r="AT142" s="89" t="s">
        <v>101</v>
      </c>
      <c r="AU142" s="89" t="s">
        <v>40</v>
      </c>
      <c r="AY142" s="10" t="s">
        <v>73</v>
      </c>
      <c r="BE142" s="90">
        <f>IF(N142="základní",J142,0)</f>
        <v>0</v>
      </c>
      <c r="BF142" s="90">
        <f>IF(N142="snížená",J142,0)</f>
        <v>0</v>
      </c>
      <c r="BG142" s="90">
        <f>IF(N142="zákl. přenesená",J142,0)</f>
        <v>0</v>
      </c>
      <c r="BH142" s="90">
        <f>IF(N142="sníž. přenesená",J142,0)</f>
        <v>0</v>
      </c>
      <c r="BI142" s="90">
        <f>IF(N142="nulová",J142,0)</f>
        <v>0</v>
      </c>
      <c r="BJ142" s="10" t="s">
        <v>39</v>
      </c>
      <c r="BK142" s="90">
        <f>ROUND(I142*H142,2)</f>
        <v>0</v>
      </c>
      <c r="BL142" s="10" t="s">
        <v>77</v>
      </c>
      <c r="BM142" s="89" t="s">
        <v>357</v>
      </c>
    </row>
    <row r="143" spans="2:65" s="1" customFormat="1" ht="19.5" x14ac:dyDescent="0.2">
      <c r="B143" s="19"/>
      <c r="D143" s="96" t="s">
        <v>148</v>
      </c>
      <c r="F143" s="126" t="s">
        <v>358</v>
      </c>
      <c r="I143" s="93"/>
      <c r="L143" s="19"/>
      <c r="M143" s="94"/>
      <c r="T143" s="28"/>
      <c r="AT143" s="10" t="s">
        <v>148</v>
      </c>
      <c r="AU143" s="10" t="s">
        <v>40</v>
      </c>
    </row>
    <row r="144" spans="2:65" s="1" customFormat="1" ht="16.5" customHeight="1" x14ac:dyDescent="0.2">
      <c r="B144" s="19"/>
      <c r="C144" s="116" t="s">
        <v>125</v>
      </c>
      <c r="D144" s="116" t="s">
        <v>101</v>
      </c>
      <c r="E144" s="117" t="s">
        <v>359</v>
      </c>
      <c r="F144" s="118" t="s">
        <v>360</v>
      </c>
      <c r="G144" s="119" t="s">
        <v>118</v>
      </c>
      <c r="H144" s="120">
        <v>1</v>
      </c>
      <c r="I144" s="121"/>
      <c r="J144" s="122">
        <f>ROUND(I144*H144,2)</f>
        <v>0</v>
      </c>
      <c r="K144" s="118" t="s">
        <v>188</v>
      </c>
      <c r="L144" s="123"/>
      <c r="M144" s="124" t="s">
        <v>6</v>
      </c>
      <c r="N144" s="125" t="s">
        <v>25</v>
      </c>
      <c r="P144" s="87">
        <f>O144*H144</f>
        <v>0</v>
      </c>
      <c r="Q144" s="87">
        <v>0</v>
      </c>
      <c r="R144" s="87">
        <f>Q144*H144</f>
        <v>0</v>
      </c>
      <c r="S144" s="87">
        <v>0</v>
      </c>
      <c r="T144" s="88">
        <f>S144*H144</f>
        <v>0</v>
      </c>
      <c r="AR144" s="89" t="s">
        <v>86</v>
      </c>
      <c r="AT144" s="89" t="s">
        <v>101</v>
      </c>
      <c r="AU144" s="89" t="s">
        <v>40</v>
      </c>
      <c r="AY144" s="10" t="s">
        <v>73</v>
      </c>
      <c r="BE144" s="90">
        <f>IF(N144="základní",J144,0)</f>
        <v>0</v>
      </c>
      <c r="BF144" s="90">
        <f>IF(N144="snížená",J144,0)</f>
        <v>0</v>
      </c>
      <c r="BG144" s="90">
        <f>IF(N144="zákl. přenesená",J144,0)</f>
        <v>0</v>
      </c>
      <c r="BH144" s="90">
        <f>IF(N144="sníž. přenesená",J144,0)</f>
        <v>0</v>
      </c>
      <c r="BI144" s="90">
        <f>IF(N144="nulová",J144,0)</f>
        <v>0</v>
      </c>
      <c r="BJ144" s="10" t="s">
        <v>39</v>
      </c>
      <c r="BK144" s="90">
        <f>ROUND(I144*H144,2)</f>
        <v>0</v>
      </c>
      <c r="BL144" s="10" t="s">
        <v>77</v>
      </c>
      <c r="BM144" s="89" t="s">
        <v>361</v>
      </c>
    </row>
    <row r="145" spans="2:65" s="1" customFormat="1" ht="39" x14ac:dyDescent="0.2">
      <c r="B145" s="19"/>
      <c r="D145" s="96" t="s">
        <v>148</v>
      </c>
      <c r="F145" s="126" t="s">
        <v>362</v>
      </c>
      <c r="I145" s="93"/>
      <c r="L145" s="19"/>
      <c r="M145" s="94"/>
      <c r="T145" s="28"/>
      <c r="AT145" s="10" t="s">
        <v>148</v>
      </c>
      <c r="AU145" s="10" t="s">
        <v>40</v>
      </c>
    </row>
    <row r="146" spans="2:65" s="1" customFormat="1" ht="16.5" customHeight="1" x14ac:dyDescent="0.2">
      <c r="B146" s="19"/>
      <c r="C146" s="116" t="s">
        <v>126</v>
      </c>
      <c r="D146" s="116" t="s">
        <v>101</v>
      </c>
      <c r="E146" s="117" t="s">
        <v>363</v>
      </c>
      <c r="F146" s="118" t="s">
        <v>364</v>
      </c>
      <c r="G146" s="119" t="s">
        <v>118</v>
      </c>
      <c r="H146" s="120">
        <v>5</v>
      </c>
      <c r="I146" s="121"/>
      <c r="J146" s="122">
        <f>ROUND(I146*H146,2)</f>
        <v>0</v>
      </c>
      <c r="K146" s="118" t="s">
        <v>188</v>
      </c>
      <c r="L146" s="123"/>
      <c r="M146" s="124" t="s">
        <v>6</v>
      </c>
      <c r="N146" s="125" t="s">
        <v>25</v>
      </c>
      <c r="P146" s="87">
        <f>O146*H146</f>
        <v>0</v>
      </c>
      <c r="Q146" s="87">
        <v>0</v>
      </c>
      <c r="R146" s="87">
        <f>Q146*H146</f>
        <v>0</v>
      </c>
      <c r="S146" s="87">
        <v>0</v>
      </c>
      <c r="T146" s="88">
        <f>S146*H146</f>
        <v>0</v>
      </c>
      <c r="AR146" s="89" t="s">
        <v>86</v>
      </c>
      <c r="AT146" s="89" t="s">
        <v>101</v>
      </c>
      <c r="AU146" s="89" t="s">
        <v>40</v>
      </c>
      <c r="AY146" s="10" t="s">
        <v>73</v>
      </c>
      <c r="BE146" s="90">
        <f>IF(N146="základní",J146,0)</f>
        <v>0</v>
      </c>
      <c r="BF146" s="90">
        <f>IF(N146="snížená",J146,0)</f>
        <v>0</v>
      </c>
      <c r="BG146" s="90">
        <f>IF(N146="zákl. přenesená",J146,0)</f>
        <v>0</v>
      </c>
      <c r="BH146" s="90">
        <f>IF(N146="sníž. přenesená",J146,0)</f>
        <v>0</v>
      </c>
      <c r="BI146" s="90">
        <f>IF(N146="nulová",J146,0)</f>
        <v>0</v>
      </c>
      <c r="BJ146" s="10" t="s">
        <v>39</v>
      </c>
      <c r="BK146" s="90">
        <f>ROUND(I146*H146,2)</f>
        <v>0</v>
      </c>
      <c r="BL146" s="10" t="s">
        <v>77</v>
      </c>
      <c r="BM146" s="89" t="s">
        <v>365</v>
      </c>
    </row>
    <row r="147" spans="2:65" s="1" customFormat="1" ht="19.5" x14ac:dyDescent="0.2">
      <c r="B147" s="19"/>
      <c r="D147" s="96" t="s">
        <v>148</v>
      </c>
      <c r="F147" s="126" t="s">
        <v>366</v>
      </c>
      <c r="I147" s="93"/>
      <c r="L147" s="19"/>
      <c r="M147" s="94"/>
      <c r="T147" s="28"/>
      <c r="AT147" s="10" t="s">
        <v>148</v>
      </c>
      <c r="AU147" s="10" t="s">
        <v>40</v>
      </c>
    </row>
    <row r="148" spans="2:65" s="1" customFormat="1" ht="16.5" customHeight="1" x14ac:dyDescent="0.2">
      <c r="B148" s="19"/>
      <c r="C148" s="116" t="s">
        <v>127</v>
      </c>
      <c r="D148" s="116" t="s">
        <v>101</v>
      </c>
      <c r="E148" s="117" t="s">
        <v>367</v>
      </c>
      <c r="F148" s="118" t="s">
        <v>368</v>
      </c>
      <c r="G148" s="119" t="s">
        <v>118</v>
      </c>
      <c r="H148" s="120">
        <v>5</v>
      </c>
      <c r="I148" s="121"/>
      <c r="J148" s="122">
        <f>ROUND(I148*H148,2)</f>
        <v>0</v>
      </c>
      <c r="K148" s="118" t="s">
        <v>188</v>
      </c>
      <c r="L148" s="123"/>
      <c r="M148" s="124" t="s">
        <v>6</v>
      </c>
      <c r="N148" s="125" t="s">
        <v>25</v>
      </c>
      <c r="P148" s="87">
        <f>O148*H148</f>
        <v>0</v>
      </c>
      <c r="Q148" s="87">
        <v>0</v>
      </c>
      <c r="R148" s="87">
        <f>Q148*H148</f>
        <v>0</v>
      </c>
      <c r="S148" s="87">
        <v>0</v>
      </c>
      <c r="T148" s="88">
        <f>S148*H148</f>
        <v>0</v>
      </c>
      <c r="AR148" s="89" t="s">
        <v>86</v>
      </c>
      <c r="AT148" s="89" t="s">
        <v>101</v>
      </c>
      <c r="AU148" s="89" t="s">
        <v>40</v>
      </c>
      <c r="AY148" s="10" t="s">
        <v>73</v>
      </c>
      <c r="BE148" s="90">
        <f>IF(N148="základní",J148,0)</f>
        <v>0</v>
      </c>
      <c r="BF148" s="90">
        <f>IF(N148="snížená",J148,0)</f>
        <v>0</v>
      </c>
      <c r="BG148" s="90">
        <f>IF(N148="zákl. přenesená",J148,0)</f>
        <v>0</v>
      </c>
      <c r="BH148" s="90">
        <f>IF(N148="sníž. přenesená",J148,0)</f>
        <v>0</v>
      </c>
      <c r="BI148" s="90">
        <f>IF(N148="nulová",J148,0)</f>
        <v>0</v>
      </c>
      <c r="BJ148" s="10" t="s">
        <v>39</v>
      </c>
      <c r="BK148" s="90">
        <f>ROUND(I148*H148,2)</f>
        <v>0</v>
      </c>
      <c r="BL148" s="10" t="s">
        <v>77</v>
      </c>
      <c r="BM148" s="89" t="s">
        <v>369</v>
      </c>
    </row>
    <row r="149" spans="2:65" s="1" customFormat="1" ht="19.5" x14ac:dyDescent="0.2">
      <c r="B149" s="19"/>
      <c r="D149" s="96" t="s">
        <v>148</v>
      </c>
      <c r="F149" s="126" t="s">
        <v>366</v>
      </c>
      <c r="I149" s="93"/>
      <c r="L149" s="19"/>
      <c r="M149" s="94"/>
      <c r="T149" s="28"/>
      <c r="AT149" s="10" t="s">
        <v>148</v>
      </c>
      <c r="AU149" s="10" t="s">
        <v>40</v>
      </c>
    </row>
    <row r="150" spans="2:65" s="1" customFormat="1" ht="16.5" customHeight="1" x14ac:dyDescent="0.2">
      <c r="B150" s="19"/>
      <c r="C150" s="116" t="s">
        <v>128</v>
      </c>
      <c r="D150" s="116" t="s">
        <v>101</v>
      </c>
      <c r="E150" s="117" t="s">
        <v>370</v>
      </c>
      <c r="F150" s="118" t="s">
        <v>371</v>
      </c>
      <c r="G150" s="119" t="s">
        <v>118</v>
      </c>
      <c r="H150" s="120">
        <v>24</v>
      </c>
      <c r="I150" s="121"/>
      <c r="J150" s="122">
        <f>ROUND(I150*H150,2)</f>
        <v>0</v>
      </c>
      <c r="K150" s="118" t="s">
        <v>188</v>
      </c>
      <c r="L150" s="123"/>
      <c r="M150" s="124" t="s">
        <v>6</v>
      </c>
      <c r="N150" s="125" t="s">
        <v>25</v>
      </c>
      <c r="P150" s="87">
        <f>O150*H150</f>
        <v>0</v>
      </c>
      <c r="Q150" s="87">
        <v>0</v>
      </c>
      <c r="R150" s="87">
        <f>Q150*H150</f>
        <v>0</v>
      </c>
      <c r="S150" s="87">
        <v>0</v>
      </c>
      <c r="T150" s="88">
        <f>S150*H150</f>
        <v>0</v>
      </c>
      <c r="AR150" s="89" t="s">
        <v>86</v>
      </c>
      <c r="AT150" s="89" t="s">
        <v>101</v>
      </c>
      <c r="AU150" s="89" t="s">
        <v>40</v>
      </c>
      <c r="AY150" s="10" t="s">
        <v>73</v>
      </c>
      <c r="BE150" s="90">
        <f>IF(N150="základní",J150,0)</f>
        <v>0</v>
      </c>
      <c r="BF150" s="90">
        <f>IF(N150="snížená",J150,0)</f>
        <v>0</v>
      </c>
      <c r="BG150" s="90">
        <f>IF(N150="zákl. přenesená",J150,0)</f>
        <v>0</v>
      </c>
      <c r="BH150" s="90">
        <f>IF(N150="sníž. přenesená",J150,0)</f>
        <v>0</v>
      </c>
      <c r="BI150" s="90">
        <f>IF(N150="nulová",J150,0)</f>
        <v>0</v>
      </c>
      <c r="BJ150" s="10" t="s">
        <v>39</v>
      </c>
      <c r="BK150" s="90">
        <f>ROUND(I150*H150,2)</f>
        <v>0</v>
      </c>
      <c r="BL150" s="10" t="s">
        <v>77</v>
      </c>
      <c r="BM150" s="89" t="s">
        <v>372</v>
      </c>
    </row>
    <row r="151" spans="2:65" s="1" customFormat="1" ht="39" x14ac:dyDescent="0.2">
      <c r="B151" s="19"/>
      <c r="D151" s="96" t="s">
        <v>148</v>
      </c>
      <c r="F151" s="126" t="s">
        <v>373</v>
      </c>
      <c r="I151" s="93"/>
      <c r="L151" s="19"/>
      <c r="M151" s="94"/>
      <c r="T151" s="28"/>
      <c r="AT151" s="10" t="s">
        <v>148</v>
      </c>
      <c r="AU151" s="10" t="s">
        <v>40</v>
      </c>
    </row>
    <row r="152" spans="2:65" s="1" customFormat="1" ht="16.5" customHeight="1" x14ac:dyDescent="0.2">
      <c r="B152" s="19"/>
      <c r="C152" s="116" t="s">
        <v>129</v>
      </c>
      <c r="D152" s="116" t="s">
        <v>101</v>
      </c>
      <c r="E152" s="117" t="s">
        <v>374</v>
      </c>
      <c r="F152" s="118" t="s">
        <v>375</v>
      </c>
      <c r="G152" s="119" t="s">
        <v>118</v>
      </c>
      <c r="H152" s="120">
        <v>2</v>
      </c>
      <c r="I152" s="121"/>
      <c r="J152" s="122">
        <f>ROUND(I152*H152,2)</f>
        <v>0</v>
      </c>
      <c r="K152" s="118" t="s">
        <v>188</v>
      </c>
      <c r="L152" s="123"/>
      <c r="M152" s="124" t="s">
        <v>6</v>
      </c>
      <c r="N152" s="125" t="s">
        <v>25</v>
      </c>
      <c r="P152" s="87">
        <f>O152*H152</f>
        <v>0</v>
      </c>
      <c r="Q152" s="87">
        <v>0</v>
      </c>
      <c r="R152" s="87">
        <f>Q152*H152</f>
        <v>0</v>
      </c>
      <c r="S152" s="87">
        <v>0</v>
      </c>
      <c r="T152" s="88">
        <f>S152*H152</f>
        <v>0</v>
      </c>
      <c r="AR152" s="89" t="s">
        <v>86</v>
      </c>
      <c r="AT152" s="89" t="s">
        <v>101</v>
      </c>
      <c r="AU152" s="89" t="s">
        <v>40</v>
      </c>
      <c r="AY152" s="10" t="s">
        <v>73</v>
      </c>
      <c r="BE152" s="90">
        <f>IF(N152="základní",J152,0)</f>
        <v>0</v>
      </c>
      <c r="BF152" s="90">
        <f>IF(N152="snížená",J152,0)</f>
        <v>0</v>
      </c>
      <c r="BG152" s="90">
        <f>IF(N152="zákl. přenesená",J152,0)</f>
        <v>0</v>
      </c>
      <c r="BH152" s="90">
        <f>IF(N152="sníž. přenesená",J152,0)</f>
        <v>0</v>
      </c>
      <c r="BI152" s="90">
        <f>IF(N152="nulová",J152,0)</f>
        <v>0</v>
      </c>
      <c r="BJ152" s="10" t="s">
        <v>39</v>
      </c>
      <c r="BK152" s="90">
        <f>ROUND(I152*H152,2)</f>
        <v>0</v>
      </c>
      <c r="BL152" s="10" t="s">
        <v>77</v>
      </c>
      <c r="BM152" s="89" t="s">
        <v>376</v>
      </c>
    </row>
    <row r="153" spans="2:65" s="1" customFormat="1" ht="29.25" x14ac:dyDescent="0.2">
      <c r="B153" s="19"/>
      <c r="D153" s="96" t="s">
        <v>148</v>
      </c>
      <c r="F153" s="126" t="s">
        <v>377</v>
      </c>
      <c r="I153" s="93"/>
      <c r="L153" s="19"/>
      <c r="M153" s="94"/>
      <c r="T153" s="28"/>
      <c r="AT153" s="10" t="s">
        <v>148</v>
      </c>
      <c r="AU153" s="10" t="s">
        <v>40</v>
      </c>
    </row>
    <row r="154" spans="2:65" s="1" customFormat="1" ht="16.5" customHeight="1" x14ac:dyDescent="0.2">
      <c r="B154" s="19"/>
      <c r="C154" s="116" t="s">
        <v>130</v>
      </c>
      <c r="D154" s="116" t="s">
        <v>101</v>
      </c>
      <c r="E154" s="117" t="s">
        <v>378</v>
      </c>
      <c r="F154" s="118" t="s">
        <v>379</v>
      </c>
      <c r="G154" s="119" t="s">
        <v>118</v>
      </c>
      <c r="H154" s="120">
        <v>2</v>
      </c>
      <c r="I154" s="121"/>
      <c r="J154" s="122">
        <f>ROUND(I154*H154,2)</f>
        <v>0</v>
      </c>
      <c r="K154" s="118" t="s">
        <v>188</v>
      </c>
      <c r="L154" s="123"/>
      <c r="M154" s="124" t="s">
        <v>6</v>
      </c>
      <c r="N154" s="125" t="s">
        <v>25</v>
      </c>
      <c r="P154" s="87">
        <f>O154*H154</f>
        <v>0</v>
      </c>
      <c r="Q154" s="87">
        <v>0</v>
      </c>
      <c r="R154" s="87">
        <f>Q154*H154</f>
        <v>0</v>
      </c>
      <c r="S154" s="87">
        <v>0</v>
      </c>
      <c r="T154" s="88">
        <f>S154*H154</f>
        <v>0</v>
      </c>
      <c r="AR154" s="89" t="s">
        <v>86</v>
      </c>
      <c r="AT154" s="89" t="s">
        <v>101</v>
      </c>
      <c r="AU154" s="89" t="s">
        <v>40</v>
      </c>
      <c r="AY154" s="10" t="s">
        <v>73</v>
      </c>
      <c r="BE154" s="90">
        <f>IF(N154="základní",J154,0)</f>
        <v>0</v>
      </c>
      <c r="BF154" s="90">
        <f>IF(N154="snížená",J154,0)</f>
        <v>0</v>
      </c>
      <c r="BG154" s="90">
        <f>IF(N154="zákl. přenesená",J154,0)</f>
        <v>0</v>
      </c>
      <c r="BH154" s="90">
        <f>IF(N154="sníž. přenesená",J154,0)</f>
        <v>0</v>
      </c>
      <c r="BI154" s="90">
        <f>IF(N154="nulová",J154,0)</f>
        <v>0</v>
      </c>
      <c r="BJ154" s="10" t="s">
        <v>39</v>
      </c>
      <c r="BK154" s="90">
        <f>ROUND(I154*H154,2)</f>
        <v>0</v>
      </c>
      <c r="BL154" s="10" t="s">
        <v>77</v>
      </c>
      <c r="BM154" s="89" t="s">
        <v>380</v>
      </c>
    </row>
    <row r="155" spans="2:65" s="1" customFormat="1" ht="19.5" x14ac:dyDescent="0.2">
      <c r="B155" s="19"/>
      <c r="D155" s="96" t="s">
        <v>148</v>
      </c>
      <c r="F155" s="126" t="s">
        <v>381</v>
      </c>
      <c r="I155" s="93"/>
      <c r="L155" s="19"/>
      <c r="M155" s="94"/>
      <c r="T155" s="28"/>
      <c r="AT155" s="10" t="s">
        <v>148</v>
      </c>
      <c r="AU155" s="10" t="s">
        <v>40</v>
      </c>
    </row>
    <row r="156" spans="2:65" s="1" customFormat="1" ht="16.5" customHeight="1" x14ac:dyDescent="0.2">
      <c r="B156" s="19"/>
      <c r="C156" s="116" t="s">
        <v>131</v>
      </c>
      <c r="D156" s="116" t="s">
        <v>101</v>
      </c>
      <c r="E156" s="117" t="s">
        <v>382</v>
      </c>
      <c r="F156" s="118" t="s">
        <v>383</v>
      </c>
      <c r="G156" s="119" t="s">
        <v>118</v>
      </c>
      <c r="H156" s="120">
        <v>2</v>
      </c>
      <c r="I156" s="121"/>
      <c r="J156" s="122">
        <f>ROUND(I156*H156,2)</f>
        <v>0</v>
      </c>
      <c r="K156" s="118" t="s">
        <v>188</v>
      </c>
      <c r="L156" s="123"/>
      <c r="M156" s="124" t="s">
        <v>6</v>
      </c>
      <c r="N156" s="125" t="s">
        <v>25</v>
      </c>
      <c r="P156" s="87">
        <f>O156*H156</f>
        <v>0</v>
      </c>
      <c r="Q156" s="87">
        <v>0</v>
      </c>
      <c r="R156" s="87">
        <f>Q156*H156</f>
        <v>0</v>
      </c>
      <c r="S156" s="87">
        <v>0</v>
      </c>
      <c r="T156" s="88">
        <f>S156*H156</f>
        <v>0</v>
      </c>
      <c r="AR156" s="89" t="s">
        <v>86</v>
      </c>
      <c r="AT156" s="89" t="s">
        <v>101</v>
      </c>
      <c r="AU156" s="89" t="s">
        <v>40</v>
      </c>
      <c r="AY156" s="10" t="s">
        <v>73</v>
      </c>
      <c r="BE156" s="90">
        <f>IF(N156="základní",J156,0)</f>
        <v>0</v>
      </c>
      <c r="BF156" s="90">
        <f>IF(N156="snížená",J156,0)</f>
        <v>0</v>
      </c>
      <c r="BG156" s="90">
        <f>IF(N156="zákl. přenesená",J156,0)</f>
        <v>0</v>
      </c>
      <c r="BH156" s="90">
        <f>IF(N156="sníž. přenesená",J156,0)</f>
        <v>0</v>
      </c>
      <c r="BI156" s="90">
        <f>IF(N156="nulová",J156,0)</f>
        <v>0</v>
      </c>
      <c r="BJ156" s="10" t="s">
        <v>39</v>
      </c>
      <c r="BK156" s="90">
        <f>ROUND(I156*H156,2)</f>
        <v>0</v>
      </c>
      <c r="BL156" s="10" t="s">
        <v>77</v>
      </c>
      <c r="BM156" s="89" t="s">
        <v>384</v>
      </c>
    </row>
    <row r="157" spans="2:65" s="1" customFormat="1" ht="19.5" x14ac:dyDescent="0.2">
      <c r="B157" s="19"/>
      <c r="D157" s="96" t="s">
        <v>148</v>
      </c>
      <c r="F157" s="126" t="s">
        <v>366</v>
      </c>
      <c r="I157" s="93"/>
      <c r="L157" s="19"/>
      <c r="M157" s="94"/>
      <c r="T157" s="28"/>
      <c r="AT157" s="10" t="s">
        <v>148</v>
      </c>
      <c r="AU157" s="10" t="s">
        <v>40</v>
      </c>
    </row>
    <row r="158" spans="2:65" s="1" customFormat="1" ht="16.5" customHeight="1" x14ac:dyDescent="0.2">
      <c r="B158" s="19"/>
      <c r="C158" s="116" t="s">
        <v>132</v>
      </c>
      <c r="D158" s="116" t="s">
        <v>101</v>
      </c>
      <c r="E158" s="117" t="s">
        <v>385</v>
      </c>
      <c r="F158" s="118" t="s">
        <v>386</v>
      </c>
      <c r="G158" s="119" t="s">
        <v>118</v>
      </c>
      <c r="H158" s="120">
        <v>2</v>
      </c>
      <c r="I158" s="121"/>
      <c r="J158" s="122">
        <f>ROUND(I158*H158,2)</f>
        <v>0</v>
      </c>
      <c r="K158" s="118" t="s">
        <v>188</v>
      </c>
      <c r="L158" s="123"/>
      <c r="M158" s="124" t="s">
        <v>6</v>
      </c>
      <c r="N158" s="125" t="s">
        <v>25</v>
      </c>
      <c r="P158" s="87">
        <f>O158*H158</f>
        <v>0</v>
      </c>
      <c r="Q158" s="87">
        <v>0</v>
      </c>
      <c r="R158" s="87">
        <f>Q158*H158</f>
        <v>0</v>
      </c>
      <c r="S158" s="87">
        <v>0</v>
      </c>
      <c r="T158" s="88">
        <f>S158*H158</f>
        <v>0</v>
      </c>
      <c r="AR158" s="89" t="s">
        <v>86</v>
      </c>
      <c r="AT158" s="89" t="s">
        <v>101</v>
      </c>
      <c r="AU158" s="89" t="s">
        <v>40</v>
      </c>
      <c r="AY158" s="10" t="s">
        <v>73</v>
      </c>
      <c r="BE158" s="90">
        <f>IF(N158="základní",J158,0)</f>
        <v>0</v>
      </c>
      <c r="BF158" s="90">
        <f>IF(N158="snížená",J158,0)</f>
        <v>0</v>
      </c>
      <c r="BG158" s="90">
        <f>IF(N158="zákl. přenesená",J158,0)</f>
        <v>0</v>
      </c>
      <c r="BH158" s="90">
        <f>IF(N158="sníž. přenesená",J158,0)</f>
        <v>0</v>
      </c>
      <c r="BI158" s="90">
        <f>IF(N158="nulová",J158,0)</f>
        <v>0</v>
      </c>
      <c r="BJ158" s="10" t="s">
        <v>39</v>
      </c>
      <c r="BK158" s="90">
        <f>ROUND(I158*H158,2)</f>
        <v>0</v>
      </c>
      <c r="BL158" s="10" t="s">
        <v>77</v>
      </c>
      <c r="BM158" s="89" t="s">
        <v>387</v>
      </c>
    </row>
    <row r="159" spans="2:65" s="1" customFormat="1" ht="19.5" x14ac:dyDescent="0.2">
      <c r="B159" s="19"/>
      <c r="D159" s="96" t="s">
        <v>148</v>
      </c>
      <c r="F159" s="126" t="s">
        <v>366</v>
      </c>
      <c r="I159" s="93"/>
      <c r="L159" s="19"/>
      <c r="M159" s="94"/>
      <c r="T159" s="28"/>
      <c r="AT159" s="10" t="s">
        <v>148</v>
      </c>
      <c r="AU159" s="10" t="s">
        <v>40</v>
      </c>
    </row>
    <row r="160" spans="2:65" s="1" customFormat="1" ht="16.5" customHeight="1" x14ac:dyDescent="0.2">
      <c r="B160" s="19"/>
      <c r="C160" s="116" t="s">
        <v>133</v>
      </c>
      <c r="D160" s="116" t="s">
        <v>101</v>
      </c>
      <c r="E160" s="117" t="s">
        <v>388</v>
      </c>
      <c r="F160" s="118" t="s">
        <v>389</v>
      </c>
      <c r="G160" s="119" t="s">
        <v>118</v>
      </c>
      <c r="H160" s="120">
        <v>2</v>
      </c>
      <c r="I160" s="121"/>
      <c r="J160" s="122">
        <f>ROUND(I160*H160,2)</f>
        <v>0</v>
      </c>
      <c r="K160" s="118" t="s">
        <v>188</v>
      </c>
      <c r="L160" s="123"/>
      <c r="M160" s="124" t="s">
        <v>6</v>
      </c>
      <c r="N160" s="125" t="s">
        <v>25</v>
      </c>
      <c r="P160" s="87">
        <f>O160*H160</f>
        <v>0</v>
      </c>
      <c r="Q160" s="87">
        <v>0</v>
      </c>
      <c r="R160" s="87">
        <f>Q160*H160</f>
        <v>0</v>
      </c>
      <c r="S160" s="87">
        <v>0</v>
      </c>
      <c r="T160" s="88">
        <f>S160*H160</f>
        <v>0</v>
      </c>
      <c r="AR160" s="89" t="s">
        <v>86</v>
      </c>
      <c r="AT160" s="89" t="s">
        <v>101</v>
      </c>
      <c r="AU160" s="89" t="s">
        <v>40</v>
      </c>
      <c r="AY160" s="10" t="s">
        <v>73</v>
      </c>
      <c r="BE160" s="90">
        <f>IF(N160="základní",J160,0)</f>
        <v>0</v>
      </c>
      <c r="BF160" s="90">
        <f>IF(N160="snížená",J160,0)</f>
        <v>0</v>
      </c>
      <c r="BG160" s="90">
        <f>IF(N160="zákl. přenesená",J160,0)</f>
        <v>0</v>
      </c>
      <c r="BH160" s="90">
        <f>IF(N160="sníž. přenesená",J160,0)</f>
        <v>0</v>
      </c>
      <c r="BI160" s="90">
        <f>IF(N160="nulová",J160,0)</f>
        <v>0</v>
      </c>
      <c r="BJ160" s="10" t="s">
        <v>39</v>
      </c>
      <c r="BK160" s="90">
        <f>ROUND(I160*H160,2)</f>
        <v>0</v>
      </c>
      <c r="BL160" s="10" t="s">
        <v>77</v>
      </c>
      <c r="BM160" s="89" t="s">
        <v>390</v>
      </c>
    </row>
    <row r="161" spans="2:65" s="1" customFormat="1" ht="19.5" x14ac:dyDescent="0.2">
      <c r="B161" s="19"/>
      <c r="D161" s="96" t="s">
        <v>148</v>
      </c>
      <c r="F161" s="126" t="s">
        <v>366</v>
      </c>
      <c r="I161" s="93"/>
      <c r="L161" s="19"/>
      <c r="M161" s="94"/>
      <c r="T161" s="28"/>
      <c r="AT161" s="10" t="s">
        <v>148</v>
      </c>
      <c r="AU161" s="10" t="s">
        <v>40</v>
      </c>
    </row>
    <row r="162" spans="2:65" s="1" customFormat="1" ht="16.5" customHeight="1" x14ac:dyDescent="0.2">
      <c r="B162" s="19"/>
      <c r="C162" s="116" t="s">
        <v>134</v>
      </c>
      <c r="D162" s="116" t="s">
        <v>101</v>
      </c>
      <c r="E162" s="117" t="s">
        <v>391</v>
      </c>
      <c r="F162" s="118" t="s">
        <v>392</v>
      </c>
      <c r="G162" s="119" t="s">
        <v>118</v>
      </c>
      <c r="H162" s="120">
        <v>2</v>
      </c>
      <c r="I162" s="121"/>
      <c r="J162" s="122">
        <f>ROUND(I162*H162,2)</f>
        <v>0</v>
      </c>
      <c r="K162" s="118" t="s">
        <v>188</v>
      </c>
      <c r="L162" s="123"/>
      <c r="M162" s="124" t="s">
        <v>6</v>
      </c>
      <c r="N162" s="125" t="s">
        <v>25</v>
      </c>
      <c r="P162" s="87">
        <f>O162*H162</f>
        <v>0</v>
      </c>
      <c r="Q162" s="87">
        <v>0</v>
      </c>
      <c r="R162" s="87">
        <f>Q162*H162</f>
        <v>0</v>
      </c>
      <c r="S162" s="87">
        <v>0</v>
      </c>
      <c r="T162" s="88">
        <f>S162*H162</f>
        <v>0</v>
      </c>
      <c r="AR162" s="89" t="s">
        <v>86</v>
      </c>
      <c r="AT162" s="89" t="s">
        <v>101</v>
      </c>
      <c r="AU162" s="89" t="s">
        <v>40</v>
      </c>
      <c r="AY162" s="10" t="s">
        <v>73</v>
      </c>
      <c r="BE162" s="90">
        <f>IF(N162="základní",J162,0)</f>
        <v>0</v>
      </c>
      <c r="BF162" s="90">
        <f>IF(N162="snížená",J162,0)</f>
        <v>0</v>
      </c>
      <c r="BG162" s="90">
        <f>IF(N162="zákl. přenesená",J162,0)</f>
        <v>0</v>
      </c>
      <c r="BH162" s="90">
        <f>IF(N162="sníž. přenesená",J162,0)</f>
        <v>0</v>
      </c>
      <c r="BI162" s="90">
        <f>IF(N162="nulová",J162,0)</f>
        <v>0</v>
      </c>
      <c r="BJ162" s="10" t="s">
        <v>39</v>
      </c>
      <c r="BK162" s="90">
        <f>ROUND(I162*H162,2)</f>
        <v>0</v>
      </c>
      <c r="BL162" s="10" t="s">
        <v>77</v>
      </c>
      <c r="BM162" s="89" t="s">
        <v>393</v>
      </c>
    </row>
    <row r="163" spans="2:65" s="1" customFormat="1" ht="19.5" x14ac:dyDescent="0.2">
      <c r="B163" s="19"/>
      <c r="D163" s="96" t="s">
        <v>148</v>
      </c>
      <c r="F163" s="126" t="s">
        <v>366</v>
      </c>
      <c r="I163" s="93"/>
      <c r="L163" s="19"/>
      <c r="M163" s="94"/>
      <c r="T163" s="28"/>
      <c r="AT163" s="10" t="s">
        <v>148</v>
      </c>
      <c r="AU163" s="10" t="s">
        <v>40</v>
      </c>
    </row>
    <row r="164" spans="2:65" s="1" customFormat="1" ht="21.75" customHeight="1" x14ac:dyDescent="0.2">
      <c r="B164" s="19"/>
      <c r="C164" s="116" t="s">
        <v>135</v>
      </c>
      <c r="D164" s="116" t="s">
        <v>101</v>
      </c>
      <c r="E164" s="117" t="s">
        <v>394</v>
      </c>
      <c r="F164" s="118" t="s">
        <v>395</v>
      </c>
      <c r="G164" s="119" t="s">
        <v>118</v>
      </c>
      <c r="H164" s="120">
        <v>2</v>
      </c>
      <c r="I164" s="121"/>
      <c r="J164" s="122">
        <f>ROUND(I164*H164,2)</f>
        <v>0</v>
      </c>
      <c r="K164" s="118" t="s">
        <v>188</v>
      </c>
      <c r="L164" s="123"/>
      <c r="M164" s="124" t="s">
        <v>6</v>
      </c>
      <c r="N164" s="125" t="s">
        <v>25</v>
      </c>
      <c r="P164" s="87">
        <f>O164*H164</f>
        <v>0</v>
      </c>
      <c r="Q164" s="87">
        <v>0</v>
      </c>
      <c r="R164" s="87">
        <f>Q164*H164</f>
        <v>0</v>
      </c>
      <c r="S164" s="87">
        <v>0</v>
      </c>
      <c r="T164" s="88">
        <f>S164*H164</f>
        <v>0</v>
      </c>
      <c r="AR164" s="89" t="s">
        <v>86</v>
      </c>
      <c r="AT164" s="89" t="s">
        <v>101</v>
      </c>
      <c r="AU164" s="89" t="s">
        <v>40</v>
      </c>
      <c r="AY164" s="10" t="s">
        <v>73</v>
      </c>
      <c r="BE164" s="90">
        <f>IF(N164="základní",J164,0)</f>
        <v>0</v>
      </c>
      <c r="BF164" s="90">
        <f>IF(N164="snížená",J164,0)</f>
        <v>0</v>
      </c>
      <c r="BG164" s="90">
        <f>IF(N164="zákl. přenesená",J164,0)</f>
        <v>0</v>
      </c>
      <c r="BH164" s="90">
        <f>IF(N164="sníž. přenesená",J164,0)</f>
        <v>0</v>
      </c>
      <c r="BI164" s="90">
        <f>IF(N164="nulová",J164,0)</f>
        <v>0</v>
      </c>
      <c r="BJ164" s="10" t="s">
        <v>39</v>
      </c>
      <c r="BK164" s="90">
        <f>ROUND(I164*H164,2)</f>
        <v>0</v>
      </c>
      <c r="BL164" s="10" t="s">
        <v>77</v>
      </c>
      <c r="BM164" s="89" t="s">
        <v>396</v>
      </c>
    </row>
    <row r="165" spans="2:65" s="1" customFormat="1" ht="29.25" x14ac:dyDescent="0.2">
      <c r="B165" s="19"/>
      <c r="D165" s="96" t="s">
        <v>148</v>
      </c>
      <c r="F165" s="126" t="s">
        <v>397</v>
      </c>
      <c r="I165" s="93"/>
      <c r="L165" s="19"/>
      <c r="M165" s="94"/>
      <c r="T165" s="28"/>
      <c r="AT165" s="10" t="s">
        <v>148</v>
      </c>
      <c r="AU165" s="10" t="s">
        <v>40</v>
      </c>
    </row>
    <row r="166" spans="2:65" s="1" customFormat="1" ht="21.75" customHeight="1" x14ac:dyDescent="0.2">
      <c r="B166" s="19"/>
      <c r="C166" s="116" t="s">
        <v>136</v>
      </c>
      <c r="D166" s="116" t="s">
        <v>101</v>
      </c>
      <c r="E166" s="117" t="s">
        <v>398</v>
      </c>
      <c r="F166" s="118" t="s">
        <v>399</v>
      </c>
      <c r="G166" s="119" t="s">
        <v>118</v>
      </c>
      <c r="H166" s="120">
        <v>2</v>
      </c>
      <c r="I166" s="121"/>
      <c r="J166" s="122">
        <f>ROUND(I166*H166,2)</f>
        <v>0</v>
      </c>
      <c r="K166" s="118" t="s">
        <v>188</v>
      </c>
      <c r="L166" s="123"/>
      <c r="M166" s="124" t="s">
        <v>6</v>
      </c>
      <c r="N166" s="125" t="s">
        <v>25</v>
      </c>
      <c r="P166" s="87">
        <f>O166*H166</f>
        <v>0</v>
      </c>
      <c r="Q166" s="87">
        <v>0</v>
      </c>
      <c r="R166" s="87">
        <f>Q166*H166</f>
        <v>0</v>
      </c>
      <c r="S166" s="87">
        <v>0</v>
      </c>
      <c r="T166" s="88">
        <f>S166*H166</f>
        <v>0</v>
      </c>
      <c r="AR166" s="89" t="s">
        <v>86</v>
      </c>
      <c r="AT166" s="89" t="s">
        <v>101</v>
      </c>
      <c r="AU166" s="89" t="s">
        <v>40</v>
      </c>
      <c r="AY166" s="10" t="s">
        <v>73</v>
      </c>
      <c r="BE166" s="90">
        <f>IF(N166="základní",J166,0)</f>
        <v>0</v>
      </c>
      <c r="BF166" s="90">
        <f>IF(N166="snížená",J166,0)</f>
        <v>0</v>
      </c>
      <c r="BG166" s="90">
        <f>IF(N166="zákl. přenesená",J166,0)</f>
        <v>0</v>
      </c>
      <c r="BH166" s="90">
        <f>IF(N166="sníž. přenesená",J166,0)</f>
        <v>0</v>
      </c>
      <c r="BI166" s="90">
        <f>IF(N166="nulová",J166,0)</f>
        <v>0</v>
      </c>
      <c r="BJ166" s="10" t="s">
        <v>39</v>
      </c>
      <c r="BK166" s="90">
        <f>ROUND(I166*H166,2)</f>
        <v>0</v>
      </c>
      <c r="BL166" s="10" t="s">
        <v>77</v>
      </c>
      <c r="BM166" s="89" t="s">
        <v>400</v>
      </c>
    </row>
    <row r="167" spans="2:65" s="1" customFormat="1" ht="19.5" x14ac:dyDescent="0.2">
      <c r="B167" s="19"/>
      <c r="D167" s="96" t="s">
        <v>148</v>
      </c>
      <c r="F167" s="126" t="s">
        <v>401</v>
      </c>
      <c r="I167" s="93"/>
      <c r="L167" s="19"/>
      <c r="M167" s="94"/>
      <c r="T167" s="28"/>
      <c r="AT167" s="10" t="s">
        <v>148</v>
      </c>
      <c r="AU167" s="10" t="s">
        <v>40</v>
      </c>
    </row>
    <row r="168" spans="2:65" s="1" customFormat="1" ht="21.75" customHeight="1" x14ac:dyDescent="0.2">
      <c r="B168" s="19"/>
      <c r="C168" s="116" t="s">
        <v>138</v>
      </c>
      <c r="D168" s="116" t="s">
        <v>101</v>
      </c>
      <c r="E168" s="117" t="s">
        <v>402</v>
      </c>
      <c r="F168" s="118" t="s">
        <v>403</v>
      </c>
      <c r="G168" s="119" t="s">
        <v>118</v>
      </c>
      <c r="H168" s="120">
        <v>1</v>
      </c>
      <c r="I168" s="121"/>
      <c r="J168" s="122">
        <f>ROUND(I168*H168,2)</f>
        <v>0</v>
      </c>
      <c r="K168" s="118" t="s">
        <v>188</v>
      </c>
      <c r="L168" s="123"/>
      <c r="M168" s="124" t="s">
        <v>6</v>
      </c>
      <c r="N168" s="125" t="s">
        <v>25</v>
      </c>
      <c r="P168" s="87">
        <f>O168*H168</f>
        <v>0</v>
      </c>
      <c r="Q168" s="87">
        <v>0</v>
      </c>
      <c r="R168" s="87">
        <f>Q168*H168</f>
        <v>0</v>
      </c>
      <c r="S168" s="87">
        <v>0</v>
      </c>
      <c r="T168" s="88">
        <f>S168*H168</f>
        <v>0</v>
      </c>
      <c r="AR168" s="89" t="s">
        <v>86</v>
      </c>
      <c r="AT168" s="89" t="s">
        <v>101</v>
      </c>
      <c r="AU168" s="89" t="s">
        <v>40</v>
      </c>
      <c r="AY168" s="10" t="s">
        <v>73</v>
      </c>
      <c r="BE168" s="90">
        <f>IF(N168="základní",J168,0)</f>
        <v>0</v>
      </c>
      <c r="BF168" s="90">
        <f>IF(N168="snížená",J168,0)</f>
        <v>0</v>
      </c>
      <c r="BG168" s="90">
        <f>IF(N168="zákl. přenesená",J168,0)</f>
        <v>0</v>
      </c>
      <c r="BH168" s="90">
        <f>IF(N168="sníž. přenesená",J168,0)</f>
        <v>0</v>
      </c>
      <c r="BI168" s="90">
        <f>IF(N168="nulová",J168,0)</f>
        <v>0</v>
      </c>
      <c r="BJ168" s="10" t="s">
        <v>39</v>
      </c>
      <c r="BK168" s="90">
        <f>ROUND(I168*H168,2)</f>
        <v>0</v>
      </c>
      <c r="BL168" s="10" t="s">
        <v>77</v>
      </c>
      <c r="BM168" s="89" t="s">
        <v>404</v>
      </c>
    </row>
    <row r="169" spans="2:65" s="1" customFormat="1" ht="68.25" x14ac:dyDescent="0.2">
      <c r="B169" s="19"/>
      <c r="D169" s="96" t="s">
        <v>148</v>
      </c>
      <c r="F169" s="126" t="s">
        <v>405</v>
      </c>
      <c r="I169" s="93"/>
      <c r="L169" s="19"/>
      <c r="M169" s="94"/>
      <c r="T169" s="28"/>
      <c r="AT169" s="10" t="s">
        <v>148</v>
      </c>
      <c r="AU169" s="10" t="s">
        <v>40</v>
      </c>
    </row>
    <row r="170" spans="2:65" s="1" customFormat="1" ht="24.2" customHeight="1" x14ac:dyDescent="0.2">
      <c r="B170" s="19"/>
      <c r="C170" s="116" t="s">
        <v>139</v>
      </c>
      <c r="D170" s="116" t="s">
        <v>101</v>
      </c>
      <c r="E170" s="117" t="s">
        <v>406</v>
      </c>
      <c r="F170" s="118" t="s">
        <v>407</v>
      </c>
      <c r="G170" s="119" t="s">
        <v>118</v>
      </c>
      <c r="H170" s="120">
        <v>2</v>
      </c>
      <c r="I170" s="121"/>
      <c r="J170" s="122">
        <f>ROUND(I170*H170,2)</f>
        <v>0</v>
      </c>
      <c r="K170" s="118" t="s">
        <v>188</v>
      </c>
      <c r="L170" s="123"/>
      <c r="M170" s="124" t="s">
        <v>6</v>
      </c>
      <c r="N170" s="125" t="s">
        <v>25</v>
      </c>
      <c r="P170" s="87">
        <f>O170*H170</f>
        <v>0</v>
      </c>
      <c r="Q170" s="87">
        <v>0</v>
      </c>
      <c r="R170" s="87">
        <f>Q170*H170</f>
        <v>0</v>
      </c>
      <c r="S170" s="87">
        <v>0</v>
      </c>
      <c r="T170" s="88">
        <f>S170*H170</f>
        <v>0</v>
      </c>
      <c r="AR170" s="89" t="s">
        <v>86</v>
      </c>
      <c r="AT170" s="89" t="s">
        <v>101</v>
      </c>
      <c r="AU170" s="89" t="s">
        <v>40</v>
      </c>
      <c r="AY170" s="10" t="s">
        <v>73</v>
      </c>
      <c r="BE170" s="90">
        <f>IF(N170="základní",J170,0)</f>
        <v>0</v>
      </c>
      <c r="BF170" s="90">
        <f>IF(N170="snížená",J170,0)</f>
        <v>0</v>
      </c>
      <c r="BG170" s="90">
        <f>IF(N170="zákl. přenesená",J170,0)</f>
        <v>0</v>
      </c>
      <c r="BH170" s="90">
        <f>IF(N170="sníž. přenesená",J170,0)</f>
        <v>0</v>
      </c>
      <c r="BI170" s="90">
        <f>IF(N170="nulová",J170,0)</f>
        <v>0</v>
      </c>
      <c r="BJ170" s="10" t="s">
        <v>39</v>
      </c>
      <c r="BK170" s="90">
        <f>ROUND(I170*H170,2)</f>
        <v>0</v>
      </c>
      <c r="BL170" s="10" t="s">
        <v>77</v>
      </c>
      <c r="BM170" s="89" t="s">
        <v>408</v>
      </c>
    </row>
    <row r="171" spans="2:65" s="1" customFormat="1" ht="29.25" x14ac:dyDescent="0.2">
      <c r="B171" s="19"/>
      <c r="D171" s="96" t="s">
        <v>148</v>
      </c>
      <c r="F171" s="126" t="s">
        <v>350</v>
      </c>
      <c r="I171" s="93"/>
      <c r="L171" s="19"/>
      <c r="M171" s="94"/>
      <c r="T171" s="28"/>
      <c r="AT171" s="10" t="s">
        <v>148</v>
      </c>
      <c r="AU171" s="10" t="s">
        <v>40</v>
      </c>
    </row>
    <row r="172" spans="2:65" s="1" customFormat="1" ht="16.5" customHeight="1" x14ac:dyDescent="0.2">
      <c r="B172" s="19"/>
      <c r="C172" s="116" t="s">
        <v>140</v>
      </c>
      <c r="D172" s="116" t="s">
        <v>101</v>
      </c>
      <c r="E172" s="117" t="s">
        <v>409</v>
      </c>
      <c r="F172" s="118" t="s">
        <v>410</v>
      </c>
      <c r="G172" s="119" t="s">
        <v>118</v>
      </c>
      <c r="H172" s="120">
        <v>4</v>
      </c>
      <c r="I172" s="121"/>
      <c r="J172" s="122">
        <f>ROUND(I172*H172,2)</f>
        <v>0</v>
      </c>
      <c r="K172" s="118" t="s">
        <v>188</v>
      </c>
      <c r="L172" s="123"/>
      <c r="M172" s="124" t="s">
        <v>6</v>
      </c>
      <c r="N172" s="125" t="s">
        <v>25</v>
      </c>
      <c r="P172" s="87">
        <f>O172*H172</f>
        <v>0</v>
      </c>
      <c r="Q172" s="87">
        <v>0</v>
      </c>
      <c r="R172" s="87">
        <f>Q172*H172</f>
        <v>0</v>
      </c>
      <c r="S172" s="87">
        <v>0</v>
      </c>
      <c r="T172" s="88">
        <f>S172*H172</f>
        <v>0</v>
      </c>
      <c r="AR172" s="89" t="s">
        <v>86</v>
      </c>
      <c r="AT172" s="89" t="s">
        <v>101</v>
      </c>
      <c r="AU172" s="89" t="s">
        <v>40</v>
      </c>
      <c r="AY172" s="10" t="s">
        <v>73</v>
      </c>
      <c r="BE172" s="90">
        <f>IF(N172="základní",J172,0)</f>
        <v>0</v>
      </c>
      <c r="BF172" s="90">
        <f>IF(N172="snížená",J172,0)</f>
        <v>0</v>
      </c>
      <c r="BG172" s="90">
        <f>IF(N172="zákl. přenesená",J172,0)</f>
        <v>0</v>
      </c>
      <c r="BH172" s="90">
        <f>IF(N172="sníž. přenesená",J172,0)</f>
        <v>0</v>
      </c>
      <c r="BI172" s="90">
        <f>IF(N172="nulová",J172,0)</f>
        <v>0</v>
      </c>
      <c r="BJ172" s="10" t="s">
        <v>39</v>
      </c>
      <c r="BK172" s="90">
        <f>ROUND(I172*H172,2)</f>
        <v>0</v>
      </c>
      <c r="BL172" s="10" t="s">
        <v>77</v>
      </c>
      <c r="BM172" s="89" t="s">
        <v>411</v>
      </c>
    </row>
    <row r="173" spans="2:65" s="1" customFormat="1" ht="19.5" x14ac:dyDescent="0.2">
      <c r="B173" s="19"/>
      <c r="D173" s="96" t="s">
        <v>148</v>
      </c>
      <c r="F173" s="126" t="s">
        <v>412</v>
      </c>
      <c r="I173" s="93"/>
      <c r="L173" s="19"/>
      <c r="M173" s="94"/>
      <c r="T173" s="28"/>
      <c r="AT173" s="10" t="s">
        <v>148</v>
      </c>
      <c r="AU173" s="10" t="s">
        <v>40</v>
      </c>
    </row>
    <row r="174" spans="2:65" s="1" customFormat="1" ht="16.5" customHeight="1" x14ac:dyDescent="0.2">
      <c r="B174" s="19"/>
      <c r="C174" s="116" t="s">
        <v>141</v>
      </c>
      <c r="D174" s="116" t="s">
        <v>101</v>
      </c>
      <c r="E174" s="117" t="s">
        <v>413</v>
      </c>
      <c r="F174" s="118" t="s">
        <v>414</v>
      </c>
      <c r="G174" s="119" t="s">
        <v>118</v>
      </c>
      <c r="H174" s="120">
        <v>2</v>
      </c>
      <c r="I174" s="121"/>
      <c r="J174" s="122">
        <f>ROUND(I174*H174,2)</f>
        <v>0</v>
      </c>
      <c r="K174" s="118" t="s">
        <v>188</v>
      </c>
      <c r="L174" s="123"/>
      <c r="M174" s="124" t="s">
        <v>6</v>
      </c>
      <c r="N174" s="125" t="s">
        <v>25</v>
      </c>
      <c r="P174" s="87">
        <f>O174*H174</f>
        <v>0</v>
      </c>
      <c r="Q174" s="87">
        <v>0</v>
      </c>
      <c r="R174" s="87">
        <f>Q174*H174</f>
        <v>0</v>
      </c>
      <c r="S174" s="87">
        <v>0</v>
      </c>
      <c r="T174" s="88">
        <f>S174*H174</f>
        <v>0</v>
      </c>
      <c r="AR174" s="89" t="s">
        <v>86</v>
      </c>
      <c r="AT174" s="89" t="s">
        <v>101</v>
      </c>
      <c r="AU174" s="89" t="s">
        <v>40</v>
      </c>
      <c r="AY174" s="10" t="s">
        <v>73</v>
      </c>
      <c r="BE174" s="90">
        <f>IF(N174="základní",J174,0)</f>
        <v>0</v>
      </c>
      <c r="BF174" s="90">
        <f>IF(N174="snížená",J174,0)</f>
        <v>0</v>
      </c>
      <c r="BG174" s="90">
        <f>IF(N174="zákl. přenesená",J174,0)</f>
        <v>0</v>
      </c>
      <c r="BH174" s="90">
        <f>IF(N174="sníž. přenesená",J174,0)</f>
        <v>0</v>
      </c>
      <c r="BI174" s="90">
        <f>IF(N174="nulová",J174,0)</f>
        <v>0</v>
      </c>
      <c r="BJ174" s="10" t="s">
        <v>39</v>
      </c>
      <c r="BK174" s="90">
        <f>ROUND(I174*H174,2)</f>
        <v>0</v>
      </c>
      <c r="BL174" s="10" t="s">
        <v>77</v>
      </c>
      <c r="BM174" s="89" t="s">
        <v>415</v>
      </c>
    </row>
    <row r="175" spans="2:65" s="1" customFormat="1" ht="29.25" x14ac:dyDescent="0.2">
      <c r="B175" s="19"/>
      <c r="D175" s="96" t="s">
        <v>148</v>
      </c>
      <c r="F175" s="126" t="s">
        <v>416</v>
      </c>
      <c r="I175" s="93"/>
      <c r="L175" s="19"/>
      <c r="M175" s="94"/>
      <c r="T175" s="28"/>
      <c r="AT175" s="10" t="s">
        <v>148</v>
      </c>
      <c r="AU175" s="10" t="s">
        <v>40</v>
      </c>
    </row>
    <row r="176" spans="2:65" s="1" customFormat="1" ht="16.5" customHeight="1" x14ac:dyDescent="0.2">
      <c r="B176" s="19"/>
      <c r="C176" s="116" t="s">
        <v>142</v>
      </c>
      <c r="D176" s="116" t="s">
        <v>101</v>
      </c>
      <c r="E176" s="117" t="s">
        <v>417</v>
      </c>
      <c r="F176" s="118" t="s">
        <v>418</v>
      </c>
      <c r="G176" s="119" t="s">
        <v>118</v>
      </c>
      <c r="H176" s="120">
        <v>2</v>
      </c>
      <c r="I176" s="121"/>
      <c r="J176" s="122">
        <f>ROUND(I176*H176,2)</f>
        <v>0</v>
      </c>
      <c r="K176" s="118" t="s">
        <v>188</v>
      </c>
      <c r="L176" s="123"/>
      <c r="M176" s="124" t="s">
        <v>6</v>
      </c>
      <c r="N176" s="125" t="s">
        <v>25</v>
      </c>
      <c r="P176" s="87">
        <f>O176*H176</f>
        <v>0</v>
      </c>
      <c r="Q176" s="87">
        <v>0</v>
      </c>
      <c r="R176" s="87">
        <f>Q176*H176</f>
        <v>0</v>
      </c>
      <c r="S176" s="87">
        <v>0</v>
      </c>
      <c r="T176" s="88">
        <f>S176*H176</f>
        <v>0</v>
      </c>
      <c r="AR176" s="89" t="s">
        <v>86</v>
      </c>
      <c r="AT176" s="89" t="s">
        <v>101</v>
      </c>
      <c r="AU176" s="89" t="s">
        <v>40</v>
      </c>
      <c r="AY176" s="10" t="s">
        <v>73</v>
      </c>
      <c r="BE176" s="90">
        <f>IF(N176="základní",J176,0)</f>
        <v>0</v>
      </c>
      <c r="BF176" s="90">
        <f>IF(N176="snížená",J176,0)</f>
        <v>0</v>
      </c>
      <c r="BG176" s="90">
        <f>IF(N176="zákl. přenesená",J176,0)</f>
        <v>0</v>
      </c>
      <c r="BH176" s="90">
        <f>IF(N176="sníž. přenesená",J176,0)</f>
        <v>0</v>
      </c>
      <c r="BI176" s="90">
        <f>IF(N176="nulová",J176,0)</f>
        <v>0</v>
      </c>
      <c r="BJ176" s="10" t="s">
        <v>39</v>
      </c>
      <c r="BK176" s="90">
        <f>ROUND(I176*H176,2)</f>
        <v>0</v>
      </c>
      <c r="BL176" s="10" t="s">
        <v>77</v>
      </c>
      <c r="BM176" s="89" t="s">
        <v>419</v>
      </c>
    </row>
    <row r="177" spans="2:65" s="1" customFormat="1" ht="29.25" x14ac:dyDescent="0.2">
      <c r="B177" s="19"/>
      <c r="D177" s="96" t="s">
        <v>148</v>
      </c>
      <c r="F177" s="126" t="s">
        <v>420</v>
      </c>
      <c r="I177" s="93"/>
      <c r="L177" s="19"/>
      <c r="M177" s="94"/>
      <c r="T177" s="28"/>
      <c r="AT177" s="10" t="s">
        <v>148</v>
      </c>
      <c r="AU177" s="10" t="s">
        <v>40</v>
      </c>
    </row>
    <row r="178" spans="2:65" s="1" customFormat="1" ht="16.5" customHeight="1" x14ac:dyDescent="0.2">
      <c r="B178" s="19"/>
      <c r="C178" s="116" t="s">
        <v>143</v>
      </c>
      <c r="D178" s="116" t="s">
        <v>101</v>
      </c>
      <c r="E178" s="117" t="s">
        <v>421</v>
      </c>
      <c r="F178" s="118" t="s">
        <v>422</v>
      </c>
      <c r="G178" s="119" t="s">
        <v>118</v>
      </c>
      <c r="H178" s="120">
        <v>2</v>
      </c>
      <c r="I178" s="121"/>
      <c r="J178" s="122">
        <f>ROUND(I178*H178,2)</f>
        <v>0</v>
      </c>
      <c r="K178" s="118" t="s">
        <v>188</v>
      </c>
      <c r="L178" s="123"/>
      <c r="M178" s="124" t="s">
        <v>6</v>
      </c>
      <c r="N178" s="125" t="s">
        <v>25</v>
      </c>
      <c r="P178" s="87">
        <f>O178*H178</f>
        <v>0</v>
      </c>
      <c r="Q178" s="87">
        <v>0</v>
      </c>
      <c r="R178" s="87">
        <f>Q178*H178</f>
        <v>0</v>
      </c>
      <c r="S178" s="87">
        <v>0</v>
      </c>
      <c r="T178" s="88">
        <f>S178*H178</f>
        <v>0</v>
      </c>
      <c r="AR178" s="89" t="s">
        <v>86</v>
      </c>
      <c r="AT178" s="89" t="s">
        <v>101</v>
      </c>
      <c r="AU178" s="89" t="s">
        <v>40</v>
      </c>
      <c r="AY178" s="10" t="s">
        <v>73</v>
      </c>
      <c r="BE178" s="90">
        <f>IF(N178="základní",J178,0)</f>
        <v>0</v>
      </c>
      <c r="BF178" s="90">
        <f>IF(N178="snížená",J178,0)</f>
        <v>0</v>
      </c>
      <c r="BG178" s="90">
        <f>IF(N178="zákl. přenesená",J178,0)</f>
        <v>0</v>
      </c>
      <c r="BH178" s="90">
        <f>IF(N178="sníž. přenesená",J178,0)</f>
        <v>0</v>
      </c>
      <c r="BI178" s="90">
        <f>IF(N178="nulová",J178,0)</f>
        <v>0</v>
      </c>
      <c r="BJ178" s="10" t="s">
        <v>39</v>
      </c>
      <c r="BK178" s="90">
        <f>ROUND(I178*H178,2)</f>
        <v>0</v>
      </c>
      <c r="BL178" s="10" t="s">
        <v>77</v>
      </c>
      <c r="BM178" s="89" t="s">
        <v>423</v>
      </c>
    </row>
    <row r="179" spans="2:65" s="1" customFormat="1" ht="19.5" x14ac:dyDescent="0.2">
      <c r="B179" s="19"/>
      <c r="D179" s="96" t="s">
        <v>148</v>
      </c>
      <c r="F179" s="126" t="s">
        <v>424</v>
      </c>
      <c r="I179" s="93"/>
      <c r="L179" s="19"/>
      <c r="M179" s="94"/>
      <c r="T179" s="28"/>
      <c r="AT179" s="10" t="s">
        <v>148</v>
      </c>
      <c r="AU179" s="10" t="s">
        <v>40</v>
      </c>
    </row>
    <row r="180" spans="2:65" s="1" customFormat="1" ht="21.75" customHeight="1" x14ac:dyDescent="0.2">
      <c r="B180" s="19"/>
      <c r="C180" s="116" t="s">
        <v>144</v>
      </c>
      <c r="D180" s="116" t="s">
        <v>101</v>
      </c>
      <c r="E180" s="117" t="s">
        <v>425</v>
      </c>
      <c r="F180" s="118" t="s">
        <v>426</v>
      </c>
      <c r="G180" s="119" t="s">
        <v>118</v>
      </c>
      <c r="H180" s="120">
        <v>48</v>
      </c>
      <c r="I180" s="121"/>
      <c r="J180" s="122">
        <f>ROUND(I180*H180,2)</f>
        <v>0</v>
      </c>
      <c r="K180" s="118" t="s">
        <v>188</v>
      </c>
      <c r="L180" s="123"/>
      <c r="M180" s="124" t="s">
        <v>6</v>
      </c>
      <c r="N180" s="125" t="s">
        <v>25</v>
      </c>
      <c r="P180" s="87">
        <f>O180*H180</f>
        <v>0</v>
      </c>
      <c r="Q180" s="87">
        <v>0</v>
      </c>
      <c r="R180" s="87">
        <f>Q180*H180</f>
        <v>0</v>
      </c>
      <c r="S180" s="87">
        <v>0</v>
      </c>
      <c r="T180" s="88">
        <f>S180*H180</f>
        <v>0</v>
      </c>
      <c r="AR180" s="89" t="s">
        <v>86</v>
      </c>
      <c r="AT180" s="89" t="s">
        <v>101</v>
      </c>
      <c r="AU180" s="89" t="s">
        <v>40</v>
      </c>
      <c r="AY180" s="10" t="s">
        <v>73</v>
      </c>
      <c r="BE180" s="90">
        <f>IF(N180="základní",J180,0)</f>
        <v>0</v>
      </c>
      <c r="BF180" s="90">
        <f>IF(N180="snížená",J180,0)</f>
        <v>0</v>
      </c>
      <c r="BG180" s="90">
        <f>IF(N180="zákl. přenesená",J180,0)</f>
        <v>0</v>
      </c>
      <c r="BH180" s="90">
        <f>IF(N180="sníž. přenesená",J180,0)</f>
        <v>0</v>
      </c>
      <c r="BI180" s="90">
        <f>IF(N180="nulová",J180,0)</f>
        <v>0</v>
      </c>
      <c r="BJ180" s="10" t="s">
        <v>39</v>
      </c>
      <c r="BK180" s="90">
        <f>ROUND(I180*H180,2)</f>
        <v>0</v>
      </c>
      <c r="BL180" s="10" t="s">
        <v>77</v>
      </c>
      <c r="BM180" s="89" t="s">
        <v>427</v>
      </c>
    </row>
    <row r="181" spans="2:65" s="1" customFormat="1" ht="19.5" x14ac:dyDescent="0.2">
      <c r="B181" s="19"/>
      <c r="D181" s="96" t="s">
        <v>148</v>
      </c>
      <c r="F181" s="126" t="s">
        <v>428</v>
      </c>
      <c r="I181" s="93"/>
      <c r="L181" s="19"/>
      <c r="M181" s="94"/>
      <c r="T181" s="28"/>
      <c r="AT181" s="10" t="s">
        <v>148</v>
      </c>
      <c r="AU181" s="10" t="s">
        <v>40</v>
      </c>
    </row>
    <row r="182" spans="2:65" s="1" customFormat="1" ht="16.5" customHeight="1" x14ac:dyDescent="0.2">
      <c r="B182" s="19"/>
      <c r="C182" s="116" t="s">
        <v>81</v>
      </c>
      <c r="D182" s="116" t="s">
        <v>101</v>
      </c>
      <c r="E182" s="117" t="s">
        <v>429</v>
      </c>
      <c r="F182" s="118" t="s">
        <v>430</v>
      </c>
      <c r="G182" s="119" t="s">
        <v>118</v>
      </c>
      <c r="H182" s="120">
        <v>24</v>
      </c>
      <c r="I182" s="121"/>
      <c r="J182" s="122">
        <f>ROUND(I182*H182,2)</f>
        <v>0</v>
      </c>
      <c r="K182" s="118" t="s">
        <v>188</v>
      </c>
      <c r="L182" s="123"/>
      <c r="M182" s="124" t="s">
        <v>6</v>
      </c>
      <c r="N182" s="125" t="s">
        <v>25</v>
      </c>
      <c r="P182" s="87">
        <f>O182*H182</f>
        <v>0</v>
      </c>
      <c r="Q182" s="87">
        <v>0</v>
      </c>
      <c r="R182" s="87">
        <f>Q182*H182</f>
        <v>0</v>
      </c>
      <c r="S182" s="87">
        <v>0</v>
      </c>
      <c r="T182" s="88">
        <f>S182*H182</f>
        <v>0</v>
      </c>
      <c r="AR182" s="89" t="s">
        <v>86</v>
      </c>
      <c r="AT182" s="89" t="s">
        <v>101</v>
      </c>
      <c r="AU182" s="89" t="s">
        <v>40</v>
      </c>
      <c r="AY182" s="10" t="s">
        <v>73</v>
      </c>
      <c r="BE182" s="90">
        <f>IF(N182="základní",J182,0)</f>
        <v>0</v>
      </c>
      <c r="BF182" s="90">
        <f>IF(N182="snížená",J182,0)</f>
        <v>0</v>
      </c>
      <c r="BG182" s="90">
        <f>IF(N182="zákl. přenesená",J182,0)</f>
        <v>0</v>
      </c>
      <c r="BH182" s="90">
        <f>IF(N182="sníž. přenesená",J182,0)</f>
        <v>0</v>
      </c>
      <c r="BI182" s="90">
        <f>IF(N182="nulová",J182,0)</f>
        <v>0</v>
      </c>
      <c r="BJ182" s="10" t="s">
        <v>39</v>
      </c>
      <c r="BK182" s="90">
        <f>ROUND(I182*H182,2)</f>
        <v>0</v>
      </c>
      <c r="BL182" s="10" t="s">
        <v>77</v>
      </c>
      <c r="BM182" s="89" t="s">
        <v>431</v>
      </c>
    </row>
    <row r="183" spans="2:65" s="1" customFormat="1" ht="19.5" x14ac:dyDescent="0.2">
      <c r="B183" s="19"/>
      <c r="D183" s="96" t="s">
        <v>148</v>
      </c>
      <c r="F183" s="126" t="s">
        <v>432</v>
      </c>
      <c r="I183" s="93"/>
      <c r="L183" s="19"/>
      <c r="M183" s="94"/>
      <c r="T183" s="28"/>
      <c r="AT183" s="10" t="s">
        <v>148</v>
      </c>
      <c r="AU183" s="10" t="s">
        <v>40</v>
      </c>
    </row>
    <row r="184" spans="2:65" s="1" customFormat="1" ht="16.5" customHeight="1" x14ac:dyDescent="0.2">
      <c r="B184" s="19"/>
      <c r="C184" s="116" t="s">
        <v>145</v>
      </c>
      <c r="D184" s="116" t="s">
        <v>101</v>
      </c>
      <c r="E184" s="117" t="s">
        <v>433</v>
      </c>
      <c r="F184" s="118" t="s">
        <v>434</v>
      </c>
      <c r="G184" s="119" t="s">
        <v>118</v>
      </c>
      <c r="H184" s="120">
        <v>24</v>
      </c>
      <c r="I184" s="121"/>
      <c r="J184" s="122">
        <f>ROUND(I184*H184,2)</f>
        <v>0</v>
      </c>
      <c r="K184" s="118" t="s">
        <v>188</v>
      </c>
      <c r="L184" s="123"/>
      <c r="M184" s="124" t="s">
        <v>6</v>
      </c>
      <c r="N184" s="125" t="s">
        <v>25</v>
      </c>
      <c r="P184" s="87">
        <f>O184*H184</f>
        <v>0</v>
      </c>
      <c r="Q184" s="87">
        <v>0</v>
      </c>
      <c r="R184" s="87">
        <f>Q184*H184</f>
        <v>0</v>
      </c>
      <c r="S184" s="87">
        <v>0</v>
      </c>
      <c r="T184" s="88">
        <f>S184*H184</f>
        <v>0</v>
      </c>
      <c r="AR184" s="89" t="s">
        <v>86</v>
      </c>
      <c r="AT184" s="89" t="s">
        <v>101</v>
      </c>
      <c r="AU184" s="89" t="s">
        <v>40</v>
      </c>
      <c r="AY184" s="10" t="s">
        <v>73</v>
      </c>
      <c r="BE184" s="90">
        <f>IF(N184="základní",J184,0)</f>
        <v>0</v>
      </c>
      <c r="BF184" s="90">
        <f>IF(N184="snížená",J184,0)</f>
        <v>0</v>
      </c>
      <c r="BG184" s="90">
        <f>IF(N184="zákl. přenesená",J184,0)</f>
        <v>0</v>
      </c>
      <c r="BH184" s="90">
        <f>IF(N184="sníž. přenesená",J184,0)</f>
        <v>0</v>
      </c>
      <c r="BI184" s="90">
        <f>IF(N184="nulová",J184,0)</f>
        <v>0</v>
      </c>
      <c r="BJ184" s="10" t="s">
        <v>39</v>
      </c>
      <c r="BK184" s="90">
        <f>ROUND(I184*H184,2)</f>
        <v>0</v>
      </c>
      <c r="BL184" s="10" t="s">
        <v>77</v>
      </c>
      <c r="BM184" s="89" t="s">
        <v>435</v>
      </c>
    </row>
    <row r="185" spans="2:65" s="1" customFormat="1" ht="19.5" x14ac:dyDescent="0.2">
      <c r="B185" s="19"/>
      <c r="D185" s="96" t="s">
        <v>148</v>
      </c>
      <c r="F185" s="126" t="s">
        <v>436</v>
      </c>
      <c r="I185" s="93"/>
      <c r="L185" s="19"/>
      <c r="M185" s="94"/>
      <c r="T185" s="28"/>
      <c r="AT185" s="10" t="s">
        <v>148</v>
      </c>
      <c r="AU185" s="10" t="s">
        <v>40</v>
      </c>
    </row>
    <row r="186" spans="2:65" s="1" customFormat="1" ht="16.5" customHeight="1" x14ac:dyDescent="0.2">
      <c r="B186" s="19"/>
      <c r="C186" s="116" t="s">
        <v>146</v>
      </c>
      <c r="D186" s="116" t="s">
        <v>101</v>
      </c>
      <c r="E186" s="117" t="s">
        <v>437</v>
      </c>
      <c r="F186" s="118" t="s">
        <v>438</v>
      </c>
      <c r="G186" s="119" t="s">
        <v>118</v>
      </c>
      <c r="H186" s="120">
        <v>48</v>
      </c>
      <c r="I186" s="121"/>
      <c r="J186" s="122">
        <f>ROUND(I186*H186,2)</f>
        <v>0</v>
      </c>
      <c r="K186" s="118" t="s">
        <v>188</v>
      </c>
      <c r="L186" s="123"/>
      <c r="M186" s="124" t="s">
        <v>6</v>
      </c>
      <c r="N186" s="125" t="s">
        <v>25</v>
      </c>
      <c r="P186" s="87">
        <f>O186*H186</f>
        <v>0</v>
      </c>
      <c r="Q186" s="87">
        <v>0</v>
      </c>
      <c r="R186" s="87">
        <f>Q186*H186</f>
        <v>0</v>
      </c>
      <c r="S186" s="87">
        <v>0</v>
      </c>
      <c r="T186" s="88">
        <f>S186*H186</f>
        <v>0</v>
      </c>
      <c r="AR186" s="89" t="s">
        <v>86</v>
      </c>
      <c r="AT186" s="89" t="s">
        <v>101</v>
      </c>
      <c r="AU186" s="89" t="s">
        <v>40</v>
      </c>
      <c r="AY186" s="10" t="s">
        <v>73</v>
      </c>
      <c r="BE186" s="90">
        <f>IF(N186="základní",J186,0)</f>
        <v>0</v>
      </c>
      <c r="BF186" s="90">
        <f>IF(N186="snížená",J186,0)</f>
        <v>0</v>
      </c>
      <c r="BG186" s="90">
        <f>IF(N186="zákl. přenesená",J186,0)</f>
        <v>0</v>
      </c>
      <c r="BH186" s="90">
        <f>IF(N186="sníž. přenesená",J186,0)</f>
        <v>0</v>
      </c>
      <c r="BI186" s="90">
        <f>IF(N186="nulová",J186,0)</f>
        <v>0</v>
      </c>
      <c r="BJ186" s="10" t="s">
        <v>39</v>
      </c>
      <c r="BK186" s="90">
        <f>ROUND(I186*H186,2)</f>
        <v>0</v>
      </c>
      <c r="BL186" s="10" t="s">
        <v>77</v>
      </c>
      <c r="BM186" s="89" t="s">
        <v>439</v>
      </c>
    </row>
    <row r="187" spans="2:65" s="1" customFormat="1" ht="19.5" x14ac:dyDescent="0.2">
      <c r="B187" s="19"/>
      <c r="D187" s="96" t="s">
        <v>148</v>
      </c>
      <c r="F187" s="126" t="s">
        <v>440</v>
      </c>
      <c r="I187" s="93"/>
      <c r="L187" s="19"/>
      <c r="M187" s="127"/>
      <c r="N187" s="128"/>
      <c r="O187" s="128"/>
      <c r="P187" s="128"/>
      <c r="Q187" s="128"/>
      <c r="R187" s="128"/>
      <c r="S187" s="128"/>
      <c r="T187" s="129"/>
      <c r="AT187" s="10" t="s">
        <v>148</v>
      </c>
      <c r="AU187" s="10" t="s">
        <v>40</v>
      </c>
    </row>
    <row r="188" spans="2:65" s="1" customFormat="1" ht="6.95" customHeight="1" x14ac:dyDescent="0.2">
      <c r="B188" s="21"/>
      <c r="C188" s="22"/>
      <c r="D188" s="22"/>
      <c r="E188" s="22"/>
      <c r="F188" s="22"/>
      <c r="G188" s="22"/>
      <c r="H188" s="22"/>
      <c r="I188" s="22"/>
      <c r="J188" s="22"/>
      <c r="K188" s="22"/>
      <c r="L188" s="19"/>
    </row>
  </sheetData>
  <sheetProtection algorithmName="SHA-512" hashValue="n6MzQYsLyLfnX4EmbpQJFGokOvvdsJzdWPr1XKoF5kAyyC1XQL8I97aKw5e32NiLZgJRy9Iylp+g+4UJ6cr7yA==" saltValue="3tysj9VyItiENTPeRrEZlxhSZR+jo1UJAeTunsRhbS1ZrfLjmMsG6trL12zmi14+em6EuXnJsf1vZ5RO/udJ8g==" spinCount="100000" sheet="1" objects="1" scenarios="1" formatColumns="0" formatRows="0" autoFilter="0"/>
  <autoFilter ref="C87:K187" xr:uid="{00000000-0009-0000-0000-00000E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 xr:uid="{00000000-0004-0000-0E00-000000000000}"/>
    <hyperlink ref="F95" r:id="rId2" xr:uid="{00000000-0004-0000-0E00-000001000000}"/>
    <hyperlink ref="F99" r:id="rId3" xr:uid="{00000000-0004-0000-0E00-000002000000}"/>
    <hyperlink ref="F102" r:id="rId4" xr:uid="{00000000-0004-0000-0E00-000003000000}"/>
    <hyperlink ref="F114" r:id="rId5" xr:uid="{00000000-0004-0000-0E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Herní prvky</vt:lpstr>
      <vt:lpstr>Vybavení stavby</vt:lpstr>
      <vt:lpstr>'Herní prvky'!Názvy_tisku</vt:lpstr>
      <vt:lpstr>'Vybavení stavby'!Názvy_tisku</vt:lpstr>
      <vt:lpstr>'Herní prvky'!Oblast_tisku</vt:lpstr>
      <vt:lpstr>'Vybavení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DESKTOP-GN17150\Ivana</dc:creator>
  <cp:lastModifiedBy>Sehnal Pavel, Ing.</cp:lastModifiedBy>
  <dcterms:created xsi:type="dcterms:W3CDTF">2024-08-13T11:53:25Z</dcterms:created>
  <dcterms:modified xsi:type="dcterms:W3CDTF">2025-05-26T10:20:04Z</dcterms:modified>
</cp:coreProperties>
</file>